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4 GRIM books ready/"/>
    </mc:Choice>
  </mc:AlternateContent>
  <xr:revisionPtr revIDLastSave="0" documentId="13_ncr:1_{6DE742DB-05F6-4B08-B157-E7844322AB6D}" xr6:coauthVersionLast="47" xr6:coauthVersionMax="47" xr10:uidLastSave="{00000000-0000-0000-0000-000000000000}"/>
  <bookViews>
    <workbookView xWindow="28680" yWindow="-3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l="1"/>
  <c r="S31" i="7"/>
  <c r="R31" i="7"/>
  <c r="Q31" i="7"/>
  <c r="P31" i="7"/>
  <c r="O31" i="7"/>
  <c r="N31" i="7"/>
  <c r="M31" i="7"/>
  <c r="L31" i="7"/>
  <c r="K31" i="7"/>
  <c r="J31" i="7"/>
  <c r="I31" i="7"/>
  <c r="H31" i="7"/>
  <c r="G31" i="7"/>
  <c r="F31" i="7"/>
  <c r="E31" i="7"/>
  <c r="D31" i="7"/>
  <c r="C31" i="7"/>
  <c r="E22" i="7" l="1"/>
  <c r="G7" i="7"/>
  <c r="B1" i="7" l="1"/>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L32" i="7"/>
  <c r="F32" i="7"/>
  <c r="H33" i="7"/>
  <c r="D32" i="7"/>
  <c r="Q33" i="7"/>
  <c r="M39" i="7"/>
  <c r="F212" i="7"/>
  <c r="Q39" i="7"/>
  <c r="O33" i="7"/>
  <c r="R33" i="7"/>
  <c r="T33" i="7"/>
  <c r="C38" i="7"/>
  <c r="S33" i="7"/>
  <c r="Q32" i="7"/>
  <c r="F211" i="7"/>
  <c r="L33" i="7"/>
  <c r="Q38" i="7"/>
  <c r="O39" i="7"/>
  <c r="J38" i="7"/>
  <c r="D33" i="7"/>
  <c r="I39" i="7"/>
  <c r="E39" i="7"/>
  <c r="R39" i="7"/>
  <c r="E38" i="7"/>
  <c r="T32" i="7"/>
  <c r="F208" i="7"/>
  <c r="K38" i="7"/>
  <c r="N39" i="7"/>
  <c r="R32" i="7"/>
  <c r="K39" i="7"/>
  <c r="E33" i="7"/>
  <c r="H32" i="7"/>
  <c r="P39" i="7"/>
  <c r="P32" i="7"/>
  <c r="O38" i="7"/>
  <c r="N32" i="7"/>
  <c r="H212" i="7"/>
  <c r="C32" i="7"/>
  <c r="M33" i="7"/>
  <c r="T38" i="7"/>
  <c r="S32" i="7"/>
  <c r="N38" i="7"/>
  <c r="G38" i="7"/>
  <c r="L38" i="7"/>
  <c r="C39" i="7"/>
  <c r="N33" i="7"/>
  <c r="F38" i="7"/>
  <c r="H38" i="7"/>
  <c r="P33" i="7"/>
  <c r="G212" i="7"/>
  <c r="S39" i="7"/>
  <c r="S38" i="7"/>
  <c r="F207" i="7"/>
  <c r="G208" i="7"/>
  <c r="G32" i="7"/>
  <c r="G39" i="7"/>
  <c r="H39" i="7"/>
  <c r="G33" i="7"/>
  <c r="M32" i="7"/>
  <c r="H207" i="7"/>
  <c r="G211" i="7"/>
  <c r="D39" i="7"/>
  <c r="J33" i="7"/>
  <c r="H208" i="7"/>
  <c r="P38" i="7"/>
  <c r="O32" i="7"/>
  <c r="M38" i="7"/>
  <c r="J39" i="7"/>
  <c r="C33" i="7"/>
  <c r="E32" i="7"/>
  <c r="I32" i="7"/>
  <c r="I38" i="7"/>
  <c r="F33" i="7"/>
  <c r="I33" i="7"/>
  <c r="K32" i="7"/>
  <c r="K33" i="7"/>
  <c r="R38" i="7"/>
  <c r="J32" i="7"/>
  <c r="H211" i="7"/>
  <c r="L39" i="7"/>
  <c r="G207" i="7"/>
  <c r="Q42" i="7" l="1"/>
  <c r="H42" i="7"/>
  <c r="D152" i="7"/>
  <c r="E59" i="7"/>
  <c r="D169" i="7"/>
  <c r="C147" i="7"/>
  <c r="D64" i="7"/>
  <c r="D102" i="7"/>
  <c r="E82" i="7"/>
  <c r="G65" i="7"/>
  <c r="G42" i="7"/>
  <c r="E168" i="7"/>
  <c r="E43" i="7"/>
  <c r="S42" i="7"/>
  <c r="K43" i="7"/>
  <c r="E92" i="7"/>
  <c r="C60" i="7"/>
  <c r="D159" i="7"/>
  <c r="E79" i="7"/>
  <c r="O42" i="7"/>
  <c r="G115" i="7"/>
  <c r="C62" i="7"/>
  <c r="G68" i="7"/>
  <c r="E158" i="7"/>
  <c r="D125" i="7"/>
  <c r="C136" i="7"/>
  <c r="F97" i="7"/>
  <c r="E73" i="7"/>
  <c r="E129" i="7"/>
  <c r="E60" i="7"/>
  <c r="C98" i="7"/>
  <c r="C138" i="7"/>
  <c r="K42" i="7"/>
  <c r="D73" i="7"/>
  <c r="E65" i="7"/>
  <c r="D130" i="7"/>
  <c r="D43" i="7"/>
  <c r="J42" i="7"/>
  <c r="C61" i="7"/>
  <c r="J43" i="7"/>
  <c r="D151" i="7"/>
  <c r="I43" i="7"/>
  <c r="C59" i="7"/>
  <c r="E87" i="7"/>
  <c r="C126" i="7"/>
  <c r="F129" i="7"/>
  <c r="E141" i="7"/>
  <c r="C112" i="7"/>
  <c r="T42" i="7"/>
  <c r="O43" i="7"/>
  <c r="E88" i="7"/>
  <c r="I42" i="7"/>
  <c r="E117" i="7"/>
  <c r="H119" i="7"/>
  <c r="E146" i="7"/>
  <c r="C150" i="7"/>
  <c r="P42" i="7"/>
  <c r="C42" i="7"/>
  <c r="C140" i="7"/>
  <c r="D92" i="7"/>
  <c r="E153" i="7"/>
  <c r="E133" i="7"/>
  <c r="C113" i="7"/>
  <c r="E128" i="7"/>
  <c r="F108" i="7"/>
  <c r="C80" i="7"/>
  <c r="E151" i="7"/>
  <c r="C162" i="7"/>
  <c r="E62" i="7"/>
  <c r="F154" i="7"/>
  <c r="E165" i="7"/>
  <c r="C82" i="7"/>
  <c r="E155" i="7"/>
  <c r="C125" i="7"/>
  <c r="C158" i="7"/>
  <c r="E68" i="7"/>
  <c r="D108" i="7"/>
  <c r="R42" i="7"/>
  <c r="C104" i="7"/>
  <c r="E112" i="7"/>
  <c r="E159" i="7"/>
  <c r="D97" i="7"/>
  <c r="D155" i="7"/>
  <c r="G99" i="7"/>
  <c r="C75" i="7"/>
  <c r="D111" i="7"/>
  <c r="D175" i="7"/>
  <c r="C90" i="7"/>
  <c r="D76" i="7"/>
  <c r="C106" i="7"/>
  <c r="C86" i="7"/>
  <c r="D158" i="7"/>
  <c r="C95" i="7"/>
  <c r="D117" i="7"/>
  <c r="C152" i="7"/>
  <c r="D142" i="7"/>
  <c r="D123" i="7"/>
  <c r="C107" i="7"/>
  <c r="D140" i="7"/>
  <c r="S43" i="7"/>
  <c r="E80" i="7"/>
  <c r="C142" i="7"/>
  <c r="E102" i="7"/>
  <c r="D70" i="7"/>
  <c r="N43" i="7"/>
  <c r="C161" i="7"/>
  <c r="C84" i="7"/>
  <c r="D84" i="7"/>
  <c r="C43" i="7"/>
  <c r="E42" i="7"/>
  <c r="D173" i="7"/>
  <c r="C102" i="7"/>
  <c r="D94" i="7"/>
  <c r="E130" i="7"/>
  <c r="D67" i="7"/>
  <c r="C123" i="7"/>
  <c r="C167" i="7"/>
  <c r="D61" i="7"/>
  <c r="C159" i="7"/>
  <c r="E75" i="7"/>
  <c r="Q43" i="7"/>
  <c r="G129" i="7"/>
  <c r="C135" i="7"/>
  <c r="M42" i="7"/>
  <c r="D136" i="7"/>
  <c r="G88" i="7"/>
  <c r="E101" i="7"/>
  <c r="C88" i="7"/>
  <c r="C64" i="7"/>
  <c r="D59" i="7"/>
  <c r="G43" i="7"/>
  <c r="H159" i="7"/>
  <c r="D141" i="7"/>
  <c r="D101" i="7"/>
  <c r="D98" i="7"/>
  <c r="C85" i="7"/>
  <c r="E156" i="7"/>
  <c r="F42" i="7"/>
  <c r="D138" i="7"/>
  <c r="C74" i="7"/>
  <c r="E124" i="7"/>
  <c r="C70" i="7"/>
  <c r="D75" i="7"/>
  <c r="E164" i="7"/>
  <c r="E66" i="7"/>
  <c r="E83" i="7"/>
  <c r="E99" i="7"/>
  <c r="D129" i="7"/>
  <c r="E113" i="7"/>
  <c r="D85" i="7"/>
  <c r="F143" i="7"/>
  <c r="D90" i="7"/>
  <c r="D131" i="7"/>
  <c r="M43" i="7"/>
  <c r="C92" i="7"/>
  <c r="E105" i="7"/>
  <c r="C101" i="7"/>
  <c r="E131" i="7"/>
  <c r="G92" i="7"/>
  <c r="E126" i="7"/>
  <c r="D128" i="7"/>
  <c r="F72" i="7"/>
  <c r="C139" i="7"/>
  <c r="C131" i="7"/>
  <c r="D124" i="7"/>
  <c r="E111" i="7"/>
  <c r="D132" i="7"/>
  <c r="E132" i="7"/>
  <c r="D120" i="7"/>
  <c r="D99" i="7"/>
  <c r="C100" i="7"/>
  <c r="E121" i="7"/>
  <c r="D81" i="7"/>
  <c r="E71" i="7"/>
  <c r="E100" i="7"/>
  <c r="C65" i="7"/>
  <c r="R43" i="7"/>
  <c r="D134" i="7"/>
  <c r="N42" i="7"/>
  <c r="C117" i="7"/>
  <c r="C156" i="7"/>
  <c r="D71" i="7"/>
  <c r="C174" i="7"/>
  <c r="H141" i="7"/>
  <c r="D78" i="7"/>
  <c r="E139" i="7"/>
  <c r="E122" i="7"/>
  <c r="C132" i="7"/>
  <c r="F133" i="7"/>
  <c r="F118" i="7"/>
  <c r="C78" i="7"/>
  <c r="D100" i="7"/>
  <c r="H71" i="7"/>
  <c r="C146" i="7"/>
  <c r="D172" i="7"/>
  <c r="D110" i="7"/>
  <c r="H76" i="7"/>
  <c r="E142" i="7"/>
  <c r="E173" i="7"/>
  <c r="D80" i="7"/>
  <c r="D145" i="7"/>
  <c r="F93" i="7"/>
  <c r="D149" i="7"/>
  <c r="H142" i="7"/>
  <c r="E93" i="7"/>
  <c r="D165" i="7"/>
  <c r="D95" i="7"/>
  <c r="D79" i="7"/>
  <c r="E61" i="7"/>
  <c r="C110" i="7"/>
  <c r="C72" i="7"/>
  <c r="H96" i="7"/>
  <c r="E138" i="7"/>
  <c r="L43" i="7"/>
  <c r="D170" i="7"/>
  <c r="E96" i="7"/>
  <c r="G106" i="7"/>
  <c r="C155" i="7"/>
  <c r="C130" i="7"/>
  <c r="G109" i="7"/>
  <c r="E120" i="7"/>
  <c r="C109" i="7"/>
  <c r="G64" i="7"/>
  <c r="C122" i="7"/>
  <c r="E89" i="7"/>
  <c r="G159" i="7"/>
  <c r="F169" i="7"/>
  <c r="E172" i="7"/>
  <c r="C165" i="7"/>
  <c r="C103" i="7"/>
  <c r="D114" i="7"/>
  <c r="D74" i="7"/>
  <c r="C118" i="7"/>
  <c r="D77" i="7"/>
  <c r="D88" i="7"/>
  <c r="C172" i="7"/>
  <c r="E171" i="7"/>
  <c r="E116" i="7"/>
  <c r="C99" i="7"/>
  <c r="C129" i="7"/>
  <c r="E127" i="7"/>
  <c r="H61" i="7"/>
  <c r="E81" i="7"/>
  <c r="E150" i="7"/>
  <c r="D103" i="7"/>
  <c r="C133" i="7"/>
  <c r="L42" i="7"/>
  <c r="P43" i="7"/>
  <c r="C97" i="7"/>
  <c r="D148" i="7"/>
  <c r="E115" i="7"/>
  <c r="E170" i="7"/>
  <c r="C87" i="7"/>
  <c r="E125" i="7"/>
  <c r="D105" i="7"/>
  <c r="G148" i="7"/>
  <c r="E108" i="7"/>
  <c r="G67" i="7"/>
  <c r="H63" i="7"/>
  <c r="F122" i="7"/>
  <c r="D154" i="7"/>
  <c r="F79" i="7"/>
  <c r="G108" i="7"/>
  <c r="E167" i="7"/>
  <c r="E119" i="7"/>
  <c r="D106" i="7"/>
  <c r="D144" i="7"/>
  <c r="E136" i="7"/>
  <c r="G81" i="7"/>
  <c r="E77" i="7"/>
  <c r="E135" i="7"/>
  <c r="E114" i="7"/>
  <c r="C154" i="7"/>
  <c r="H43" i="7"/>
  <c r="E162" i="7"/>
  <c r="D109" i="7"/>
  <c r="G123" i="7"/>
  <c r="H132" i="7"/>
  <c r="C171" i="7"/>
  <c r="C170" i="7"/>
  <c r="C66" i="7"/>
  <c r="C69" i="7"/>
  <c r="E94" i="7"/>
  <c r="D122" i="7"/>
  <c r="G75" i="7"/>
  <c r="G103" i="7"/>
  <c r="D150" i="7"/>
  <c r="F112" i="7"/>
  <c r="E97" i="7"/>
  <c r="H92" i="7"/>
  <c r="D119" i="7"/>
  <c r="E95" i="7"/>
  <c r="D113" i="7"/>
  <c r="H166" i="7"/>
  <c r="D60" i="7"/>
  <c r="F163" i="7"/>
  <c r="C143" i="7"/>
  <c r="E137" i="7"/>
  <c r="D171" i="7"/>
  <c r="C111" i="7"/>
  <c r="H107" i="7"/>
  <c r="H131" i="7"/>
  <c r="E140" i="7"/>
  <c r="C169" i="7"/>
  <c r="E64" i="7"/>
  <c r="G161" i="7"/>
  <c r="E157" i="7"/>
  <c r="H149" i="7"/>
  <c r="H130" i="7"/>
  <c r="D126" i="7"/>
  <c r="E74" i="7"/>
  <c r="H85" i="7"/>
  <c r="D118" i="7"/>
  <c r="D163" i="7"/>
  <c r="H104" i="7"/>
  <c r="G125" i="7"/>
  <c r="E85" i="7"/>
  <c r="H84" i="7"/>
  <c r="E57" i="7"/>
  <c r="H74" i="7"/>
  <c r="D112" i="7"/>
  <c r="G78" i="7"/>
  <c r="H151" i="7"/>
  <c r="H127" i="7"/>
  <c r="C83" i="7"/>
  <c r="E147" i="7"/>
  <c r="D160" i="7"/>
  <c r="F78" i="7"/>
  <c r="C173" i="7"/>
  <c r="E70" i="7"/>
  <c r="H68" i="7"/>
  <c r="E118" i="7"/>
  <c r="D86" i="7"/>
  <c r="D147" i="7"/>
  <c r="C144" i="7"/>
  <c r="H140" i="7"/>
  <c r="G118" i="7"/>
  <c r="G154" i="7"/>
  <c r="H93" i="7"/>
  <c r="F75" i="7"/>
  <c r="F89" i="7"/>
  <c r="H122" i="7"/>
  <c r="C141" i="7"/>
  <c r="E103" i="7"/>
  <c r="C163" i="7"/>
  <c r="E163" i="7"/>
  <c r="F91" i="7"/>
  <c r="D139" i="7"/>
  <c r="G73" i="7"/>
  <c r="D156" i="7"/>
  <c r="C105" i="7"/>
  <c r="D133" i="7"/>
  <c r="G121" i="7"/>
  <c r="D66" i="7"/>
  <c r="F139" i="7"/>
  <c r="G101" i="7"/>
  <c r="C116" i="7"/>
  <c r="C164" i="7"/>
  <c r="H103" i="7"/>
  <c r="G66" i="7"/>
  <c r="C94" i="7"/>
  <c r="E144" i="7"/>
  <c r="D164" i="7"/>
  <c r="C134" i="7"/>
  <c r="F82" i="7"/>
  <c r="H101" i="7"/>
  <c r="C79" i="7"/>
  <c r="H81" i="7"/>
  <c r="D121" i="7"/>
  <c r="C73" i="7"/>
  <c r="E161" i="7"/>
  <c r="D107" i="7"/>
  <c r="C77" i="7"/>
  <c r="D83" i="7"/>
  <c r="D58" i="7"/>
  <c r="G95" i="7"/>
  <c r="E63" i="7"/>
  <c r="E109" i="7"/>
  <c r="C58" i="7"/>
  <c r="C128" i="7"/>
  <c r="D68" i="7"/>
  <c r="C137" i="7"/>
  <c r="H157" i="7"/>
  <c r="F76" i="7"/>
  <c r="F174" i="7"/>
  <c r="H144" i="7"/>
  <c r="H58" i="7"/>
  <c r="H109" i="7"/>
  <c r="C108" i="7"/>
  <c r="F124" i="7"/>
  <c r="H59" i="7"/>
  <c r="C175" i="7"/>
  <c r="C96" i="7"/>
  <c r="C149" i="7"/>
  <c r="E69" i="7"/>
  <c r="D157" i="7"/>
  <c r="E145" i="7"/>
  <c r="F109" i="7"/>
  <c r="C76" i="7"/>
  <c r="H80" i="7"/>
  <c r="F164" i="7"/>
  <c r="D168" i="7"/>
  <c r="D87" i="7"/>
  <c r="H79" i="7"/>
  <c r="E175" i="7"/>
  <c r="D161" i="7"/>
  <c r="H91" i="7"/>
  <c r="E149" i="7"/>
  <c r="F151" i="7"/>
  <c r="D91" i="7"/>
  <c r="F156" i="7"/>
  <c r="G146" i="7"/>
  <c r="F81" i="7"/>
  <c r="F69" i="7"/>
  <c r="D93" i="7"/>
  <c r="H121" i="7"/>
  <c r="H137" i="7"/>
  <c r="F167" i="7"/>
  <c r="E166" i="7"/>
  <c r="E58" i="7"/>
  <c r="C157" i="7"/>
  <c r="C115" i="7"/>
  <c r="E72" i="7"/>
  <c r="G151" i="7"/>
  <c r="F80" i="7"/>
  <c r="E143" i="7"/>
  <c r="E154" i="7"/>
  <c r="G83" i="7"/>
  <c r="C166" i="7"/>
  <c r="C148" i="7"/>
  <c r="G97" i="7"/>
  <c r="H97" i="7"/>
  <c r="C63" i="7"/>
  <c r="H87" i="7"/>
  <c r="G94" i="7"/>
  <c r="F68" i="7"/>
  <c r="F155" i="7"/>
  <c r="E152" i="7"/>
  <c r="H134" i="7"/>
  <c r="C119" i="7"/>
  <c r="H115" i="7"/>
  <c r="F113" i="7"/>
  <c r="H75" i="7"/>
  <c r="D137" i="7"/>
  <c r="F57" i="7"/>
  <c r="F184" i="7" s="1"/>
  <c r="F166" i="7"/>
  <c r="C91" i="7"/>
  <c r="H136" i="7"/>
  <c r="C114" i="7"/>
  <c r="F132" i="7"/>
  <c r="E174" i="7"/>
  <c r="H89" i="7"/>
  <c r="D62" i="7"/>
  <c r="F102" i="7"/>
  <c r="F107" i="7"/>
  <c r="E76" i="7"/>
  <c r="E98" i="7"/>
  <c r="F131" i="7"/>
  <c r="F119" i="7"/>
  <c r="F59" i="7"/>
  <c r="E78" i="7"/>
  <c r="E148" i="7"/>
  <c r="F105" i="7"/>
  <c r="G74" i="7"/>
  <c r="F111" i="7"/>
  <c r="F110" i="7"/>
  <c r="F149" i="7"/>
  <c r="D72" i="7"/>
  <c r="G57" i="7"/>
  <c r="G184" i="7" s="1"/>
  <c r="F126" i="7"/>
  <c r="C67" i="7"/>
  <c r="F172" i="7"/>
  <c r="F185" i="7" s="1"/>
  <c r="D96" i="7"/>
  <c r="G137" i="7"/>
  <c r="H112" i="7"/>
  <c r="D153" i="7"/>
  <c r="E90" i="7"/>
  <c r="G141" i="7"/>
  <c r="D57" i="7"/>
  <c r="H158" i="7"/>
  <c r="G89" i="7"/>
  <c r="C121" i="7"/>
  <c r="H70" i="7"/>
  <c r="G96" i="7"/>
  <c r="H169" i="7"/>
  <c r="E67" i="7"/>
  <c r="H175" i="7"/>
  <c r="C89" i="7"/>
  <c r="H102" i="7"/>
  <c r="D65" i="7"/>
  <c r="F98" i="7"/>
  <c r="G98" i="7"/>
  <c r="E123" i="7"/>
  <c r="G139" i="7"/>
  <c r="D89" i="7"/>
  <c r="G60" i="7"/>
  <c r="F153" i="7"/>
  <c r="D162" i="7"/>
  <c r="E169" i="7"/>
  <c r="H128" i="7"/>
  <c r="E104" i="7"/>
  <c r="H148" i="7"/>
  <c r="C124" i="7"/>
  <c r="G86" i="7"/>
  <c r="H143" i="7"/>
  <c r="H106" i="7"/>
  <c r="G144" i="7"/>
  <c r="H100" i="7"/>
  <c r="G135" i="7"/>
  <c r="E160" i="7"/>
  <c r="G168" i="7"/>
  <c r="G70" i="7"/>
  <c r="H152" i="7"/>
  <c r="H66" i="7"/>
  <c r="D143" i="7"/>
  <c r="G105" i="7"/>
  <c r="H171" i="7"/>
  <c r="E110" i="7"/>
  <c r="D116" i="7"/>
  <c r="E91" i="7"/>
  <c r="F142" i="7"/>
  <c r="F146" i="7"/>
  <c r="G110" i="7"/>
  <c r="H164" i="7"/>
  <c r="F141" i="7"/>
  <c r="C160" i="7"/>
  <c r="C145" i="7"/>
  <c r="F152" i="7"/>
  <c r="F60" i="7"/>
  <c r="G136" i="7"/>
  <c r="H172" i="7"/>
  <c r="H185" i="7" s="1"/>
  <c r="H64" i="7"/>
  <c r="D69" i="7"/>
  <c r="D146" i="7"/>
  <c r="G87" i="7"/>
  <c r="F121" i="7"/>
  <c r="G128" i="7"/>
  <c r="E107" i="7"/>
  <c r="H163" i="7"/>
  <c r="H138" i="7"/>
  <c r="H90" i="7"/>
  <c r="D127" i="7"/>
  <c r="H57" i="7"/>
  <c r="H184" i="7" s="1"/>
  <c r="F61" i="7"/>
  <c r="E106" i="7"/>
  <c r="F96" i="7"/>
  <c r="F158" i="7"/>
  <c r="F135" i="7"/>
  <c r="E134" i="7"/>
  <c r="F147" i="7"/>
  <c r="F101" i="7"/>
  <c r="C168" i="7"/>
  <c r="C120" i="7"/>
  <c r="F137" i="7"/>
  <c r="D167" i="7"/>
  <c r="C153" i="7"/>
  <c r="D63" i="7"/>
  <c r="G132" i="7"/>
  <c r="G166" i="7"/>
  <c r="G58" i="7"/>
  <c r="H114" i="7"/>
  <c r="C127" i="7"/>
  <c r="H73" i="7"/>
  <c r="H108" i="7"/>
  <c r="G126" i="7"/>
  <c r="G165" i="7"/>
  <c r="E86" i="7"/>
  <c r="C71" i="7"/>
  <c r="H116" i="7"/>
  <c r="D166" i="7"/>
  <c r="D135" i="7"/>
  <c r="H154" i="7"/>
  <c r="C68" i="7"/>
  <c r="D115" i="7"/>
  <c r="F71" i="7"/>
  <c r="D174" i="7"/>
  <c r="G167" i="7"/>
  <c r="G134" i="7"/>
  <c r="H133" i="7"/>
  <c r="D82" i="7"/>
  <c r="F86" i="7"/>
  <c r="E84" i="7"/>
  <c r="F150" i="7"/>
  <c r="C151" i="7"/>
  <c r="G127" i="7"/>
  <c r="G114" i="7"/>
  <c r="F159" i="7"/>
  <c r="H123" i="7"/>
  <c r="C57" i="7"/>
  <c r="G173" i="7"/>
  <c r="F63" i="7"/>
  <c r="G104" i="7"/>
  <c r="G85" i="7"/>
  <c r="H153" i="7"/>
  <c r="H124" i="7"/>
  <c r="F125" i="7"/>
  <c r="F170" i="7"/>
  <c r="G153" i="7"/>
  <c r="G72" i="7"/>
  <c r="G122" i="7"/>
  <c r="H113" i="7"/>
  <c r="F130" i="7"/>
  <c r="C81" i="7"/>
  <c r="F138" i="7"/>
  <c r="G93" i="7"/>
  <c r="F58" i="7"/>
  <c r="G79" i="7"/>
  <c r="H156" i="7"/>
  <c r="G84" i="7"/>
  <c r="F65" i="7"/>
  <c r="G59" i="7"/>
  <c r="G156" i="7"/>
  <c r="G164" i="7"/>
  <c r="H82" i="7"/>
  <c r="H95" i="7"/>
  <c r="G140" i="7"/>
  <c r="H67" i="7"/>
  <c r="H117" i="7"/>
  <c r="H69" i="7"/>
  <c r="F74" i="7"/>
  <c r="G130" i="7"/>
  <c r="G150" i="7"/>
  <c r="F94" i="7"/>
  <c r="F114" i="7"/>
  <c r="H98" i="7"/>
  <c r="G124" i="7"/>
  <c r="G120" i="7"/>
  <c r="F171" i="7"/>
  <c r="G171" i="7"/>
  <c r="F115" i="7"/>
  <c r="G147" i="7"/>
  <c r="H62" i="7"/>
  <c r="F85" i="7"/>
  <c r="H150" i="7"/>
  <c r="H105" i="7"/>
  <c r="G158" i="7"/>
  <c r="F88" i="7"/>
  <c r="G77" i="7"/>
  <c r="F144" i="7"/>
  <c r="F106" i="7"/>
  <c r="F157" i="7"/>
  <c r="F173" i="7"/>
  <c r="H167" i="7"/>
  <c r="C93" i="7"/>
  <c r="F62" i="7"/>
  <c r="F148" i="7"/>
  <c r="G113" i="7"/>
  <c r="F73" i="7"/>
  <c r="G111" i="7"/>
  <c r="F87" i="7"/>
  <c r="G145" i="7"/>
  <c r="F120" i="7"/>
  <c r="F161" i="7"/>
  <c r="H173" i="7"/>
  <c r="G143" i="7"/>
  <c r="G175" i="7"/>
  <c r="F90" i="7"/>
  <c r="F160" i="7"/>
  <c r="G155" i="7"/>
  <c r="G142" i="7"/>
  <c r="H78" i="7"/>
  <c r="G61" i="7"/>
  <c r="G107" i="7"/>
  <c r="G80" i="7"/>
  <c r="H165" i="7"/>
  <c r="H155" i="7"/>
  <c r="F128" i="7"/>
  <c r="G117" i="7"/>
  <c r="F175" i="7"/>
  <c r="F145" i="7"/>
  <c r="F162" i="7"/>
  <c r="G138" i="7"/>
  <c r="G62" i="7"/>
  <c r="G82" i="7"/>
  <c r="F64" i="7"/>
  <c r="H135" i="7"/>
  <c r="H146" i="7"/>
  <c r="H129" i="7"/>
  <c r="F83" i="7"/>
  <c r="F168" i="7"/>
  <c r="G157" i="7"/>
  <c r="H168" i="7"/>
  <c r="H139" i="7"/>
  <c r="H160" i="7"/>
  <c r="D104" i="7"/>
  <c r="H162" i="7"/>
  <c r="F99" i="7"/>
  <c r="H77" i="7"/>
  <c r="H60" i="7"/>
  <c r="G172" i="7"/>
  <c r="G185" i="7" s="1"/>
  <c r="G119" i="7"/>
  <c r="H65" i="7"/>
  <c r="F84" i="7"/>
  <c r="G91" i="7"/>
  <c r="F136" i="7"/>
  <c r="G162" i="7"/>
  <c r="G160" i="7"/>
  <c r="G152" i="7"/>
  <c r="F127" i="7"/>
  <c r="H145" i="7"/>
  <c r="H120" i="7"/>
  <c r="F134" i="7"/>
  <c r="G71" i="7"/>
  <c r="G102" i="7"/>
  <c r="F165" i="7"/>
  <c r="H161" i="7"/>
  <c r="H86" i="7"/>
  <c r="H72" i="7"/>
  <c r="F117" i="7"/>
  <c r="G63" i="7"/>
  <c r="H83" i="7"/>
  <c r="F66" i="7"/>
  <c r="H88" i="7"/>
  <c r="H147" i="7"/>
  <c r="H111" i="7"/>
  <c r="H110" i="7"/>
  <c r="H94" i="7"/>
  <c r="G90" i="7"/>
  <c r="H126" i="7"/>
  <c r="F104" i="7"/>
  <c r="F123" i="7"/>
  <c r="F95" i="7"/>
  <c r="G100" i="7"/>
  <c r="H118" i="7"/>
  <c r="G174" i="7"/>
  <c r="G76" i="7"/>
  <c r="F70" i="7"/>
  <c r="G69" i="7"/>
  <c r="F140" i="7"/>
  <c r="G131" i="7"/>
  <c r="G163" i="7"/>
  <c r="H125" i="7"/>
  <c r="G169" i="7"/>
  <c r="H170" i="7"/>
  <c r="F67" i="7"/>
  <c r="G170" i="7"/>
  <c r="F100" i="7"/>
  <c r="H174" i="7"/>
  <c r="F77" i="7"/>
  <c r="F92" i="7"/>
  <c r="G112" i="7"/>
  <c r="G149" i="7"/>
  <c r="G116" i="7"/>
  <c r="F116" i="7"/>
  <c r="F103" i="7"/>
  <c r="H99" i="7"/>
  <c r="G133" i="7"/>
  <c r="F209" i="7"/>
  <c r="F39" i="7"/>
  <c r="G213" i="7"/>
  <c r="H209" i="7"/>
  <c r="T39" i="7"/>
  <c r="G209" i="7"/>
  <c r="D38" i="7"/>
  <c r="F213" i="7"/>
  <c r="H213" i="7"/>
  <c r="U39" i="7" l="1"/>
  <c r="U38" i="7"/>
  <c r="F215" i="7"/>
  <c r="M34" i="12" s="1"/>
  <c r="G215" i="7"/>
  <c r="N34" i="12" s="1"/>
  <c r="T43" i="7"/>
  <c r="H215" i="7"/>
  <c r="O34" i="12" s="1"/>
  <c r="F43" i="7"/>
  <c r="D42" i="7"/>
  <c r="G187" i="7"/>
  <c r="N10" i="12" s="1"/>
  <c r="G186" i="7"/>
  <c r="N12" i="12" s="1"/>
  <c r="H187" i="7"/>
  <c r="O10" i="12" s="1"/>
  <c r="H186" i="7"/>
  <c r="O12" i="12" s="1"/>
  <c r="F186" i="7"/>
  <c r="M12" i="12" s="1"/>
  <c r="F187" i="7"/>
  <c r="M10" i="12" s="1"/>
</calcChain>
</file>

<file path=xl/sharedStrings.xml><?xml version="1.0" encoding="utf-8"?>
<sst xmlns="http://schemas.openxmlformats.org/spreadsheetml/2006/main" count="16322" uniqueCount="228">
  <si>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</si>
  <si>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</si>
  <si>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</si>
  <si>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</si>
  <si>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</si>
  <si>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</si>
  <si>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</si>
  <si>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</si>
  <si>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</si>
  <si>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</si>
  <si>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</si>
  <si>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</si>
  <si>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</si>
  <si>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</si>
  <si>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</si>
  <si>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</si>
  <si>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</si>
  <si>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</si>
  <si>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</si>
  <si>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</si>
  <si>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</si>
  <si>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</si>
  <si>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</si>
  <si>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</si>
  <si>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</si>
  <si>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</si>
  <si>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</si>
  <si>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</si>
  <si>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</si>
  <si>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</si>
  <si>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</si>
  <si>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</si>
  <si>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</si>
  <si>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</si>
  <si>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</si>
  <si>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</si>
  <si>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</si>
  <si>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</si>
  <si>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</si>
  <si>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</si>
  <si>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</si>
  <si>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</si>
  <si>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</si>
  <si>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</si>
  <si>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</si>
  <si>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</si>
  <si>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</si>
  <si>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</si>
  <si>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</si>
  <si>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</si>
  <si>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</si>
  <si>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</si>
  <si>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</si>
  <si>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</si>
  <si>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</si>
  <si>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</si>
  <si>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</si>
  <si>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</si>
  <si>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</si>
  <si>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</si>
  <si>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</si>
  <si>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</si>
  <si>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</si>
  <si>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</si>
  <si>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</si>
  <si>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</si>
  <si>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</si>
  <si>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</si>
  <si>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</si>
  <si>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</si>
  <si>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</si>
  <si>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</si>
  <si>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</si>
  <si>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</si>
  <si>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</si>
  <si>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</si>
  <si>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</si>
  <si>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</si>
  <si>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</si>
  <si>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</si>
  <si>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</si>
  <si>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</si>
  <si>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</si>
  <si>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</si>
  <si>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</si>
  <si>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</si>
  <si>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</si>
  <si>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</si>
  <si>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</si>
  <si>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</si>
  <si>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</si>
  <si>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</si>
  <si>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</si>
  <si>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</si>
  <si>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</si>
  <si>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</si>
  <si>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</si>
  <si>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</si>
  <si>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</si>
  <si>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</si>
  <si>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</si>
  <si>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</si>
  <si>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</si>
  <si>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</si>
  <si>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</si>
  <si>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</si>
  <si>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</si>
  <si>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</si>
  <si>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</si>
  <si>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</si>
  <si>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</si>
  <si>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</si>
  <si>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</si>
  <si>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</si>
  <si>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</si>
  <si>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</si>
  <si>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</si>
  <si>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</si>
  <si>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</si>
  <si>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</si>
  <si>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</si>
  <si>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</si>
  <si>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</si>
  <si>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</si>
  <si>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</si>
  <si>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</si>
  <si>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</si>
  <si>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</si>
  <si>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</si>
  <si>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</si>
  <si>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</si>
  <si>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</si>
  <si>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</si>
  <si>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</si>
  <si>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</si>
  <si>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</si>
  <si>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</si>
  <si>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</si>
  <si>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</si>
  <si>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</si>
  <si>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</si>
  <si>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</si>
  <si>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</si>
  <si>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</si>
  <si>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</si>
  <si>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</si>
  <si>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</si>
  <si>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</si>
  <si>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</si>
  <si>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</si>
  <si>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</si>
  <si>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</si>
  <si>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</si>
  <si>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</si>
  <si>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</si>
  <si>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</si>
  <si>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</si>
  <si>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</si>
  <si>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</si>
  <si>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</si>
  <si>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</si>
  <si>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</si>
  <si>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</si>
  <si>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</si>
  <si>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</si>
  <si>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</si>
  <si>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</si>
  <si>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</si>
  <si>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</si>
  <si>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</si>
  <si>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</si>
  <si>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</si>
  <si>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</si>
  <si>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</si>
  <si>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</si>
  <si>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</si>
  <si>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</si>
  <si>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</si>
  <si>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</si>
  <si>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</si>
  <si>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</si>
  <si>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</si>
  <si>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</si>
  <si>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</si>
  <si>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</si>
  <si>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</si>
  <si>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</si>
  <si>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</si>
  <si>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</si>
  <si>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</si>
  <si>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</si>
  <si>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</si>
  <si>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</si>
  <si>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</si>
  <si>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</si>
  <si>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</si>
  <si>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</si>
  <si>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</si>
  <si>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</si>
  <si>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</si>
  <si>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</si>
  <si>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</si>
  <si>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</si>
  <si>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</si>
  <si>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</si>
  <si>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</si>
  <si>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</si>
  <si>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</si>
  <si>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</si>
  <si>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</si>
  <si>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</si>
  <si>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</si>
  <si>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</si>
  <si>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GRIM_output_3.xlsx</t>
  </si>
  <si>
    <t>GRIM1021</t>
  </si>
  <si>
    <t>Selected respiratory conditions (ICD-10 J09–J18, J20–J22, J40–J47, J60–J70, J80–J86, J90–J99), 1997–2022</t>
  </si>
  <si>
    <t>Data for Selected respiratory conditions (J09–J18, J20–J22, J40–J47, J60–J70, J80–J86, J90–J99) are from the ICD-10 chapter All diseases of the respiratory system (J00–J99).</t>
  </si>
  <si>
    <t>J09–J18, J20–J22, J40–J47, J60–J70, J80–J86, J90–J99</t>
  </si>
  <si>
    <t>None.</t>
  </si>
  <si>
    <t>—</t>
  </si>
  <si>
    <r>
      <t>Australian Institute of Health and Welfare (2024)</t>
    </r>
    <r>
      <rPr>
        <i/>
        <sz val="11"/>
        <color theme="1"/>
        <rFont val="Calibri"/>
        <family val="2"/>
        <scheme val="minor"/>
      </rPr>
      <t xml:space="preserve"> General Record of Incidence of Mortality (GRIM) books 2022: Selected respiratory conditions</t>
    </r>
    <r>
      <rPr>
        <sz val="11"/>
        <color theme="1"/>
        <rFont val="Calibri"/>
        <family val="2"/>
        <scheme val="minor"/>
      </rPr>
      <t>, AIHW, Australian Government.</t>
    </r>
  </si>
  <si>
    <t>Final</t>
  </si>
  <si>
    <t>Final Recast</t>
  </si>
  <si>
    <t>Revised</t>
  </si>
  <si>
    <t>Preliminary</t>
  </si>
  <si>
    <t>Selected respiratory conditions</t>
  </si>
  <si>
    <t>All diseases of the respiratory system</t>
  </si>
  <si>
    <t>J00–J99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</si>
</sst>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Selected respiratory conditions (ICD-10 J09–J18, J20–J22, J40–J47, J60–J70, J80–J86, J90–J99), by sex and year, 1997–2022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26"/>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numCache>
            </c:numRef>
          </c:xVal>
          <c:yVal>
            <c:numRef>
              <c:f>Admin!Deaths_male</c:f>
              <c:numCache>
                <c:formatCode>#,##0</c:formatCode>
                <c:ptCount val="26"/>
                <c:pt idx="0">
                  <c:v>5635</c:v>
                </c:pt>
                <c:pt idx="1">
                  <c:v>5280</c:v>
                </c:pt>
                <c:pt idx="2">
                  <c:v>5280</c:v>
                </c:pt>
                <c:pt idx="3">
                  <c:v>5899</c:v>
                </c:pt>
                <c:pt idx="4">
                  <c:v>5707</c:v>
                </c:pt>
                <c:pt idx="5">
                  <c:v>6143</c:v>
                </c:pt>
                <c:pt idx="6">
                  <c:v>6200</c:v>
                </c:pt>
                <c:pt idx="7">
                  <c:v>6006</c:v>
                </c:pt>
                <c:pt idx="8">
                  <c:v>5683</c:v>
                </c:pt>
                <c:pt idx="9">
                  <c:v>5693</c:v>
                </c:pt>
                <c:pt idx="10">
                  <c:v>6048</c:v>
                </c:pt>
                <c:pt idx="11">
                  <c:v>5904</c:v>
                </c:pt>
                <c:pt idx="12">
                  <c:v>5806</c:v>
                </c:pt>
                <c:pt idx="13">
                  <c:v>6198</c:v>
                </c:pt>
                <c:pt idx="14">
                  <c:v>6531</c:v>
                </c:pt>
                <c:pt idx="15">
                  <c:v>6796</c:v>
                </c:pt>
                <c:pt idx="16">
                  <c:v>6570</c:v>
                </c:pt>
                <c:pt idx="17">
                  <c:v>7187</c:v>
                </c:pt>
                <c:pt idx="18">
                  <c:v>7243</c:v>
                </c:pt>
                <c:pt idx="19">
                  <c:v>7330</c:v>
                </c:pt>
                <c:pt idx="20">
                  <c:v>8084</c:v>
                </c:pt>
                <c:pt idx="21">
                  <c:v>7400</c:v>
                </c:pt>
                <c:pt idx="22">
                  <c:v>7888</c:v>
                </c:pt>
                <c:pt idx="23">
                  <c:v>6594</c:v>
                </c:pt>
                <c:pt idx="24">
                  <c:v>7046</c:v>
                </c:pt>
                <c:pt idx="25">
                  <c:v>7978</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26"/>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numCache>
            </c:numRef>
          </c:xVal>
          <c:yVal>
            <c:numRef>
              <c:f>Admin!Deaths_female</c:f>
              <c:numCache>
                <c:formatCode>#,##0</c:formatCode>
                <c:ptCount val="26"/>
                <c:pt idx="0">
                  <c:v>4647</c:v>
                </c:pt>
                <c:pt idx="1">
                  <c:v>4292</c:v>
                </c:pt>
                <c:pt idx="2">
                  <c:v>4300</c:v>
                </c:pt>
                <c:pt idx="3">
                  <c:v>4957</c:v>
                </c:pt>
                <c:pt idx="4">
                  <c:v>4879</c:v>
                </c:pt>
                <c:pt idx="5">
                  <c:v>5478</c:v>
                </c:pt>
                <c:pt idx="6">
                  <c:v>5642</c:v>
                </c:pt>
                <c:pt idx="7">
                  <c:v>5599</c:v>
                </c:pt>
                <c:pt idx="8">
                  <c:v>5090</c:v>
                </c:pt>
                <c:pt idx="9">
                  <c:v>5146</c:v>
                </c:pt>
                <c:pt idx="10">
                  <c:v>5539</c:v>
                </c:pt>
                <c:pt idx="11">
                  <c:v>5330</c:v>
                </c:pt>
                <c:pt idx="12">
                  <c:v>5190</c:v>
                </c:pt>
                <c:pt idx="13">
                  <c:v>5722</c:v>
                </c:pt>
                <c:pt idx="14">
                  <c:v>5940</c:v>
                </c:pt>
                <c:pt idx="15">
                  <c:v>6414</c:v>
                </c:pt>
                <c:pt idx="16">
                  <c:v>5905</c:v>
                </c:pt>
                <c:pt idx="17">
                  <c:v>6621</c:v>
                </c:pt>
                <c:pt idx="18">
                  <c:v>7102</c:v>
                </c:pt>
                <c:pt idx="19">
                  <c:v>7166</c:v>
                </c:pt>
                <c:pt idx="20">
                  <c:v>7880</c:v>
                </c:pt>
                <c:pt idx="21">
                  <c:v>6957</c:v>
                </c:pt>
                <c:pt idx="22">
                  <c:v>7887</c:v>
                </c:pt>
                <c:pt idx="23">
                  <c:v>5878</c:v>
                </c:pt>
                <c:pt idx="24">
                  <c:v>6528</c:v>
                </c:pt>
                <c:pt idx="25">
                  <c:v>7170</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97"/>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5"/>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Selected respiratory conditions (ICD-10 J09–J18, J20–J22, J40–J47, J60–J70, J80–J86, J90–J99), by sex and year, 1997–2022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26"/>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numCache>
            </c:numRef>
          </c:xVal>
          <c:yVal>
            <c:numRef>
              <c:f>Admin!ASR_male</c:f>
              <c:numCache>
                <c:formatCode>0.0</c:formatCode>
                <c:ptCount val="26"/>
                <c:pt idx="0">
                  <c:v>84.174503000000001</c:v>
                </c:pt>
                <c:pt idx="1">
                  <c:v>76.469099</c:v>
                </c:pt>
                <c:pt idx="2">
                  <c:v>73.700642000000002</c:v>
                </c:pt>
                <c:pt idx="3">
                  <c:v>80.683738000000005</c:v>
                </c:pt>
                <c:pt idx="4">
                  <c:v>74.437751000000006</c:v>
                </c:pt>
                <c:pt idx="5">
                  <c:v>78.311980000000005</c:v>
                </c:pt>
                <c:pt idx="6">
                  <c:v>76.930790000000002</c:v>
                </c:pt>
                <c:pt idx="7">
                  <c:v>72.468627999999995</c:v>
                </c:pt>
                <c:pt idx="8">
                  <c:v>66.057965999999993</c:v>
                </c:pt>
                <c:pt idx="9">
                  <c:v>63.778236999999997</c:v>
                </c:pt>
                <c:pt idx="10">
                  <c:v>64.927396999999999</c:v>
                </c:pt>
                <c:pt idx="11">
                  <c:v>61.244909999999997</c:v>
                </c:pt>
                <c:pt idx="12">
                  <c:v>58.067503000000002</c:v>
                </c:pt>
                <c:pt idx="13">
                  <c:v>59.800894999999997</c:v>
                </c:pt>
                <c:pt idx="14">
                  <c:v>60.827776999999998</c:v>
                </c:pt>
                <c:pt idx="15">
                  <c:v>61.016981000000001</c:v>
                </c:pt>
                <c:pt idx="16">
                  <c:v>56.731234999999998</c:v>
                </c:pt>
                <c:pt idx="17">
                  <c:v>59.824246000000002</c:v>
                </c:pt>
                <c:pt idx="18">
                  <c:v>58.269103999999999</c:v>
                </c:pt>
                <c:pt idx="19">
                  <c:v>57.013826000000002</c:v>
                </c:pt>
                <c:pt idx="20">
                  <c:v>60.832543000000001</c:v>
                </c:pt>
                <c:pt idx="21">
                  <c:v>53.967739999999999</c:v>
                </c:pt>
                <c:pt idx="22">
                  <c:v>55.703445000000002</c:v>
                </c:pt>
                <c:pt idx="23">
                  <c:v>44.745493000000003</c:v>
                </c:pt>
                <c:pt idx="24">
                  <c:v>46.176419000000003</c:v>
                </c:pt>
                <c:pt idx="25">
                  <c:v>50.552076</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26"/>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numCache>
            </c:numRef>
          </c:xVal>
          <c:yVal>
            <c:numRef>
              <c:f>Admin!ASR_female</c:f>
              <c:numCache>
                <c:formatCode>0.0</c:formatCode>
                <c:ptCount val="26"/>
                <c:pt idx="0">
                  <c:v>45.872019999999999</c:v>
                </c:pt>
                <c:pt idx="1">
                  <c:v>41.215536999999998</c:v>
                </c:pt>
                <c:pt idx="2">
                  <c:v>39.869822999999997</c:v>
                </c:pt>
                <c:pt idx="3">
                  <c:v>44.157848999999999</c:v>
                </c:pt>
                <c:pt idx="4">
                  <c:v>42.254652999999998</c:v>
                </c:pt>
                <c:pt idx="5">
                  <c:v>45.940866</c:v>
                </c:pt>
                <c:pt idx="6">
                  <c:v>45.837834000000001</c:v>
                </c:pt>
                <c:pt idx="7">
                  <c:v>44.713075000000003</c:v>
                </c:pt>
                <c:pt idx="8">
                  <c:v>39.321544000000003</c:v>
                </c:pt>
                <c:pt idx="9">
                  <c:v>38.595742000000001</c:v>
                </c:pt>
                <c:pt idx="10">
                  <c:v>40.426278000000003</c:v>
                </c:pt>
                <c:pt idx="11">
                  <c:v>37.993690999999998</c:v>
                </c:pt>
                <c:pt idx="12">
                  <c:v>36.204839</c:v>
                </c:pt>
                <c:pt idx="13">
                  <c:v>38.419477000000001</c:v>
                </c:pt>
                <c:pt idx="14">
                  <c:v>38.624339999999997</c:v>
                </c:pt>
                <c:pt idx="15">
                  <c:v>40.451957999999998</c:v>
                </c:pt>
                <c:pt idx="16">
                  <c:v>36.779454000000001</c:v>
                </c:pt>
                <c:pt idx="17">
                  <c:v>40.111511</c:v>
                </c:pt>
                <c:pt idx="18">
                  <c:v>41.558731000000002</c:v>
                </c:pt>
                <c:pt idx="19">
                  <c:v>41.074057000000003</c:v>
                </c:pt>
                <c:pt idx="20">
                  <c:v>44.320045</c:v>
                </c:pt>
                <c:pt idx="21">
                  <c:v>38.270943000000003</c:v>
                </c:pt>
                <c:pt idx="22">
                  <c:v>42.226246000000003</c:v>
                </c:pt>
                <c:pt idx="23">
                  <c:v>31.042828</c:v>
                </c:pt>
                <c:pt idx="24">
                  <c:v>33.451352999999997</c:v>
                </c:pt>
                <c:pt idx="25">
                  <c:v>35.798831</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97"/>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5"/>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Selected respiratory conditions (ICD-10 J09–J18, J20–J22, J40–J47, J60–J70, J80–J86, J90–J99),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0.12865889999999999</c:v>
                </c:pt>
                <c:pt idx="1">
                  <c:v>0.48222870000000001</c:v>
                </c:pt>
                <c:pt idx="2">
                  <c:v>0.59377349999999995</c:v>
                </c:pt>
                <c:pt idx="3">
                  <c:v>0.75870230000000005</c:v>
                </c:pt>
                <c:pt idx="4">
                  <c:v>0.82748770000000005</c:v>
                </c:pt>
                <c:pt idx="5">
                  <c:v>0.75712429999999997</c:v>
                </c:pt>
                <c:pt idx="6">
                  <c:v>1.2663357</c:v>
                </c:pt>
                <c:pt idx="7">
                  <c:v>1.8078394</c:v>
                </c:pt>
                <c:pt idx="8">
                  <c:v>2.6135529000000002</c:v>
                </c:pt>
                <c:pt idx="9">
                  <c:v>6.5995176000000004</c:v>
                </c:pt>
                <c:pt idx="10">
                  <c:v>12.409280000000001</c:v>
                </c:pt>
                <c:pt idx="11">
                  <c:v>23.060927</c:v>
                </c:pt>
                <c:pt idx="12">
                  <c:v>49.756867</c:v>
                </c:pt>
                <c:pt idx="13">
                  <c:v>88.153058000000001</c:v>
                </c:pt>
                <c:pt idx="14">
                  <c:v>159.48066</c:v>
                </c:pt>
                <c:pt idx="15">
                  <c:v>305.96744000000001</c:v>
                </c:pt>
                <c:pt idx="16">
                  <c:v>550.16404999999997</c:v>
                </c:pt>
                <c:pt idx="17">
                  <c:v>1419.2447999999999</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1.3590225</c:v>
                </c:pt>
                <c:pt idx="1">
                  <c:v>0.38331559999999998</c:v>
                </c:pt>
                <c:pt idx="2">
                  <c:v>0.12551950000000001</c:v>
                </c:pt>
                <c:pt idx="3">
                  <c:v>0.6728615</c:v>
                </c:pt>
                <c:pt idx="4">
                  <c:v>0.75780159999999996</c:v>
                </c:pt>
                <c:pt idx="5">
                  <c:v>0.55397549999999995</c:v>
                </c:pt>
                <c:pt idx="6">
                  <c:v>0.41321720000000001</c:v>
                </c:pt>
                <c:pt idx="7">
                  <c:v>1.3624605999999999</c:v>
                </c:pt>
                <c:pt idx="8">
                  <c:v>2.5491228000000001</c:v>
                </c:pt>
                <c:pt idx="9">
                  <c:v>4.5154936000000001</c:v>
                </c:pt>
                <c:pt idx="10">
                  <c:v>10.121674000000001</c:v>
                </c:pt>
                <c:pt idx="11">
                  <c:v>17.813935000000001</c:v>
                </c:pt>
                <c:pt idx="12">
                  <c:v>36.640974999999997</c:v>
                </c:pt>
                <c:pt idx="13">
                  <c:v>61.276777000000003</c:v>
                </c:pt>
                <c:pt idx="14">
                  <c:v>107.28583999999999</c:v>
                </c:pt>
                <c:pt idx="15">
                  <c:v>209.61176</c:v>
                </c:pt>
                <c:pt idx="16">
                  <c:v>375.50747999999999</c:v>
                </c:pt>
                <c:pt idx="17">
                  <c:v>1029.0953</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Selected respiratory conditions (ICD-10 J09–J18, J20–J22, J40–J47, J60–J70, J80–J86, J90–J99),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-1</c:v>
                </c:pt>
                <c:pt idx="1">
                  <c:v>-4</c:v>
                </c:pt>
                <c:pt idx="2">
                  <c:v>-5</c:v>
                </c:pt>
                <c:pt idx="3">
                  <c:v>-6</c:v>
                </c:pt>
                <c:pt idx="4">
                  <c:v>-7</c:v>
                </c:pt>
                <c:pt idx="5">
                  <c:v>-7</c:v>
                </c:pt>
                <c:pt idx="6">
                  <c:v>-12</c:v>
                </c:pt>
                <c:pt idx="7">
                  <c:v>-17</c:v>
                </c:pt>
                <c:pt idx="8">
                  <c:v>-22</c:v>
                </c:pt>
                <c:pt idx="9">
                  <c:v>-53</c:v>
                </c:pt>
                <c:pt idx="10">
                  <c:v>-101</c:v>
                </c:pt>
                <c:pt idx="11">
                  <c:v>-174</c:v>
                </c:pt>
                <c:pt idx="12">
                  <c:v>-361</c:v>
                </c:pt>
                <c:pt idx="13">
                  <c:v>-553</c:v>
                </c:pt>
                <c:pt idx="14">
                  <c:v>-879</c:v>
                </c:pt>
                <c:pt idx="15">
                  <c:v>-1281</c:v>
                </c:pt>
                <c:pt idx="16">
                  <c:v>-1432</c:v>
                </c:pt>
                <c:pt idx="17">
                  <c:v>-3063</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10</c:v>
                </c:pt>
                <c:pt idx="1">
                  <c:v>3</c:v>
                </c:pt>
                <c:pt idx="2">
                  <c:v>1</c:v>
                </c:pt>
                <c:pt idx="3">
                  <c:v>5</c:v>
                </c:pt>
                <c:pt idx="4">
                  <c:v>6</c:v>
                </c:pt>
                <c:pt idx="5">
                  <c:v>5</c:v>
                </c:pt>
                <c:pt idx="6">
                  <c:v>4</c:v>
                </c:pt>
                <c:pt idx="7">
                  <c:v>13</c:v>
                </c:pt>
                <c:pt idx="8">
                  <c:v>22</c:v>
                </c:pt>
                <c:pt idx="9">
                  <c:v>37</c:v>
                </c:pt>
                <c:pt idx="10">
                  <c:v>85</c:v>
                </c:pt>
                <c:pt idx="11">
                  <c:v>139</c:v>
                </c:pt>
                <c:pt idx="12">
                  <c:v>281</c:v>
                </c:pt>
                <c:pt idx="13">
                  <c:v>414</c:v>
                </c:pt>
                <c:pt idx="14">
                  <c:v>637</c:v>
                </c:pt>
                <c:pt idx="15">
                  <c:v>952</c:v>
                </c:pt>
                <c:pt idx="16">
                  <c:v>1146</c:v>
                </c:pt>
                <c:pt idx="17">
                  <c:v>3410</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Selected respiratory conditions (ICD-10 J09–J18, J20–J22, J40–J47, J60–J70, J80–J86, J90–J99), 1997–2022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215</v>
      </c>
    </row>
    <row r="2" spans="1:3" s="6" customFormat="1" ht="23.25">
      <c r="A2" s="163"/>
      <c r="B2" s="7" t="s">
        <v>39</v>
      </c>
    </row>
    <row r="3" spans="1:3" ht="15" customHeight="1">
      <c r="B3" s="217"/>
      <c r="C3" s="217"/>
    </row>
    <row r="4" spans="1:3" ht="21">
      <c r="A4" s="150"/>
      <c r="B4" s="13" t="s">
        <v>38</v>
      </c>
    </row>
    <row r="5" spans="1:3" ht="15.75">
      <c r="A5" s="149"/>
      <c r="B5" s="164" t="s">
        <v>29</v>
      </c>
    </row>
    <row r="6" spans="1:3" ht="30" customHeight="1">
      <c r="A6" s="149"/>
      <c r="B6" s="217" t="s">
        <v>220</v>
      </c>
      <c r="C6" s="217"/>
    </row>
    <row r="7" spans="1:3" ht="15.75">
      <c r="A7" s="149"/>
      <c r="B7" s="164" t="s">
        <v>40</v>
      </c>
      <c r="C7" s="147"/>
    </row>
    <row r="8" spans="1:3" ht="120" customHeight="1">
      <c r="A8" s="149"/>
      <c r="B8" s="217" t="s">
        <v>187</v>
      </c>
      <c r="C8" s="217"/>
    </row>
    <row r="9" spans="1:3" ht="15.75">
      <c r="A9" s="149"/>
      <c r="B9" s="147" t="s">
        <v>179</v>
      </c>
      <c r="C9" s="146"/>
    </row>
    <row r="10" spans="1:3" ht="16.5" customHeight="1">
      <c r="A10" s="149"/>
      <c r="B10" s="147" t="s">
        <v>131</v>
      </c>
      <c r="C10" s="147"/>
    </row>
    <row r="11" spans="1:3" ht="45" customHeight="1">
      <c r="A11" s="149"/>
      <c r="B11" s="217" t="s">
        <v>207</v>
      </c>
      <c r="C11" s="217"/>
    </row>
    <row r="12" spans="1:3" ht="45" customHeight="1">
      <c r="A12" s="149"/>
      <c r="B12" s="217" t="s">
        <v>208</v>
      </c>
      <c r="C12" s="217"/>
    </row>
    <row r="13" spans="1:3" ht="30" customHeight="1">
      <c r="A13" s="149"/>
      <c r="B13" s="217" t="s">
        <v>195</v>
      </c>
      <c r="C13" s="217"/>
    </row>
    <row r="14" spans="1:3" ht="30" customHeight="1">
      <c r="A14" s="149"/>
      <c r="B14" s="217" t="s">
        <v>196</v>
      </c>
      <c r="C14" s="217"/>
    </row>
    <row r="15" spans="1:3" ht="15.75">
      <c r="A15" s="149"/>
      <c r="B15" s="164" t="s">
        <v>181</v>
      </c>
    </row>
    <row r="16" spans="1:3" ht="30" customHeight="1">
      <c r="A16" s="149"/>
      <c r="B16" s="217" t="s">
        <v>209</v>
      </c>
      <c r="C16" s="217"/>
    </row>
    <row r="18" spans="1:3" ht="21">
      <c r="A18" s="150"/>
      <c r="B18" s="13" t="s">
        <v>41</v>
      </c>
    </row>
    <row r="19" spans="1:3" ht="15.75">
      <c r="A19" s="149"/>
      <c r="B19" s="164" t="s">
        <v>45</v>
      </c>
    </row>
    <row r="20" spans="1:3" ht="15.75">
      <c r="A20" s="149"/>
      <c r="B20" s="147" t="s">
        <v>216</v>
      </c>
    </row>
    <row r="21" spans="1:3" ht="15.75">
      <c r="A21" s="149"/>
      <c r="B21" s="164" t="s">
        <v>43</v>
      </c>
      <c r="C21" s="8" t="s">
        <v>44</v>
      </c>
    </row>
    <row r="22" spans="1:3" ht="15.75">
      <c r="A22" s="149"/>
      <c r="B22" s="165" t="s">
        <v>183</v>
      </c>
      <c r="C22" s="3" t="s">
        <v>24</v>
      </c>
    </row>
    <row r="23" spans="1:3" ht="15.75">
      <c r="A23" s="149"/>
      <c r="B23" s="166" t="s">
        <v>101</v>
      </c>
      <c r="C23" s="3" t="s">
        <v>24</v>
      </c>
    </row>
    <row r="24" spans="1:3" ht="15.75">
      <c r="A24" s="149"/>
      <c r="B24" s="167" t="s">
        <v>102</v>
      </c>
      <c r="C24" s="3" t="s">
        <v>24</v>
      </c>
    </row>
    <row r="25" spans="1:3" ht="15.75">
      <c r="A25" s="149"/>
      <c r="B25" s="168" t="s">
        <v>103</v>
      </c>
      <c r="C25" s="3" t="s">
        <v>24</v>
      </c>
    </row>
    <row r="26" spans="1:3" ht="15.75">
      <c r="A26" s="149"/>
      <c r="B26" s="169" t="s">
        <v>104</v>
      </c>
      <c r="C26" s="3" t="s">
        <v>24</v>
      </c>
    </row>
    <row r="27" spans="1:3" ht="15.75">
      <c r="A27" s="149"/>
      <c r="B27" s="170" t="s">
        <v>105</v>
      </c>
      <c r="C27" s="3" t="s">
        <v>24</v>
      </c>
    </row>
    <row r="28" spans="1:3" ht="15.75">
      <c r="A28" s="149"/>
      <c r="B28" s="171" t="s">
        <v>106</v>
      </c>
      <c r="C28" s="3" t="s">
        <v>24</v>
      </c>
    </row>
    <row r="29" spans="1:3" ht="15.75">
      <c r="A29" s="149"/>
      <c r="B29" s="172" t="s">
        <v>107</v>
      </c>
      <c r="C29" s="3" t="s">
        <v>24</v>
      </c>
    </row>
    <row r="30" spans="1:3" ht="15.75">
      <c r="A30" s="149"/>
      <c r="B30" s="173" t="s">
        <v>108</v>
      </c>
      <c r="C30" s="3" t="s">
        <v>24</v>
      </c>
    </row>
    <row r="31" spans="1:3" ht="15.75">
      <c r="A31" s="149"/>
      <c r="B31" s="174" t="s">
        <v>109</v>
      </c>
      <c r="C31" s="3" t="s">
        <v>217</v>
      </c>
    </row>
    <row r="32" spans="1:3" ht="15.75">
      <c r="A32" s="149"/>
      <c r="B32" s="164" t="s">
        <v>50</v>
      </c>
    </row>
    <row r="33" spans="1:3" ht="15.75">
      <c r="A33" s="149"/>
      <c r="B33" s="147" t="s">
        <v>218</v>
      </c>
    </row>
    <row r="34" spans="1:3" ht="15.75">
      <c r="A34" s="149"/>
      <c r="B34" s="164" t="s">
        <v>57</v>
      </c>
      <c r="C34" s="76" t="s">
        <v>58</v>
      </c>
    </row>
    <row r="35" spans="1:3" ht="15.75">
      <c r="A35" s="149"/>
      <c r="B35" s="56" t="s">
        <v>219</v>
      </c>
      <c r="C35" s="55" t="s">
        <v>218</v>
      </c>
    </row>
    <row r="36" spans="1:3" ht="15.75">
      <c r="A36" s="149"/>
      <c r="B36" s="147" t="s">
        <v>190</v>
      </c>
    </row>
    <row r="37" spans="1:3" ht="15.75">
      <c r="A37" s="149"/>
      <c r="B37" s="164" t="s">
        <v>37</v>
      </c>
    </row>
    <row r="38" spans="1:3" ht="15.75">
      <c r="A38" s="149"/>
      <c r="B38" s="175" t="s">
        <v>159</v>
      </c>
    </row>
    <row r="39" spans="1:3" ht="30" customHeight="1">
      <c r="A39" s="149"/>
      <c r="B39" s="217" t="s">
        <v>158</v>
      </c>
      <c r="C39" s="217"/>
    </row>
    <row r="40" spans="1:3" ht="45" customHeight="1">
      <c r="A40" s="149"/>
      <c r="B40" s="219" t="s">
        <v>178</v>
      </c>
      <c r="C40" s="219"/>
    </row>
    <row r="41" spans="1:3" ht="15.75">
      <c r="A41" s="149"/>
      <c r="B41" s="164" t="s">
        <v>130</v>
      </c>
    </row>
    <row r="42" spans="1:3" ht="15.75">
      <c r="A42" s="149"/>
      <c r="B42" s="147" t="s">
        <v>139</v>
      </c>
    </row>
    <row r="43" spans="1:3" ht="30" customHeight="1">
      <c r="A43" s="149"/>
      <c r="B43" s="217" t="s">
        <v>182</v>
      </c>
      <c r="C43" s="217"/>
    </row>
    <row r="44" spans="1:3" ht="30" customHeight="1">
      <c r="A44" s="149"/>
      <c r="B44" s="217" t="s">
        <v>164</v>
      </c>
      <c r="C44" s="217"/>
    </row>
    <row r="45" spans="1:3" ht="30" customHeight="1">
      <c r="A45" s="149"/>
      <c r="B45" s="220" t="s">
        <v>160</v>
      </c>
      <c r="C45" s="220"/>
    </row>
    <row r="46" spans="1:3" ht="150" customHeight="1">
      <c r="A46" s="149"/>
      <c r="B46" s="218" t="s">
        <v>201</v>
      </c>
      <c r="C46" s="218"/>
    </row>
    <row r="47" spans="1:3" ht="30" customHeight="1">
      <c r="A47" s="149"/>
      <c r="B47" s="218" t="s">
        <v>161</v>
      </c>
      <c r="C47" s="218"/>
    </row>
    <row r="48" spans="1:3" ht="15.75">
      <c r="A48" s="149"/>
      <c r="B48" s="176" t="s">
        <v>162</v>
      </c>
      <c r="C48" s="176"/>
    </row>
    <row r="49" spans="1:16" ht="15.75">
      <c r="A49" s="149"/>
      <c r="B49" s="176" t="s">
        <v>163</v>
      </c>
      <c r="C49" s="176"/>
    </row>
    <row r="50" spans="1:16" ht="60" customHeight="1">
      <c r="A50" s="149"/>
      <c r="B50" s="219" t="s">
        <v>165</v>
      </c>
      <c r="C50" s="219"/>
    </row>
    <row r="51" spans="1:16" ht="30" customHeight="1">
      <c r="A51" s="149"/>
      <c r="B51" s="219" t="s">
        <v>166</v>
      </c>
      <c r="C51" s="219"/>
    </row>
    <row r="52" spans="1:16" ht="15.75">
      <c r="A52" s="149"/>
      <c r="B52" s="147" t="s">
        <v>136</v>
      </c>
    </row>
    <row r="53" spans="1:16" ht="15.75">
      <c r="A53" s="149"/>
      <c r="B53" s="147" t="s">
        <v>137</v>
      </c>
    </row>
    <row r="54" spans="1:16" ht="60" customHeight="1">
      <c r="A54" s="149"/>
      <c r="B54" s="216" t="s">
        <v>192</v>
      </c>
      <c r="C54" s="216"/>
    </row>
    <row r="55" spans="1:16" ht="15.75">
      <c r="A55" s="149"/>
      <c r="B55" s="177" t="s">
        <v>171</v>
      </c>
      <c r="C55" s="131"/>
    </row>
    <row r="56" spans="1:16" ht="15.75">
      <c r="A56" s="149"/>
      <c r="B56" s="177" t="s">
        <v>169</v>
      </c>
    </row>
    <row r="57" spans="1:16" ht="15.75">
      <c r="A57" s="149"/>
      <c r="B57" s="177" t="s">
        <v>170</v>
      </c>
    </row>
    <row r="58" spans="1:16" ht="45" customHeight="1">
      <c r="A58" s="149"/>
      <c r="B58" s="215" t="s">
        <v>193</v>
      </c>
      <c r="C58" s="215"/>
    </row>
    <row r="59" spans="1:16" ht="15.75">
      <c r="A59" s="149"/>
      <c r="B59" s="164" t="s">
        <v>48</v>
      </c>
    </row>
    <row r="60" spans="1:16" ht="45" customHeight="1">
      <c r="B60" s="217" t="s">
        <v>49</v>
      </c>
      <c r="C60" s="217"/>
    </row>
    <row r="62" spans="1:16" ht="21" customHeight="1">
      <c r="B62" s="13" t="s">
        <v>42</v>
      </c>
      <c r="C62" s="4"/>
      <c r="D62" s="4"/>
      <c r="E62" s="4"/>
      <c r="F62" s="4"/>
      <c r="G62" s="4"/>
      <c r="H62" s="4"/>
      <c r="I62" s="4"/>
      <c r="J62" s="4"/>
      <c r="K62" s="4"/>
      <c r="L62" s="4"/>
      <c r="M62" s="4"/>
      <c r="N62" s="4"/>
      <c r="O62" s="4"/>
      <c r="P62" s="4"/>
    </row>
    <row r="63" spans="1:16" ht="15.75" customHeight="1">
      <c r="A63" s="149"/>
      <c r="B63" s="201" t="s">
        <v>189</v>
      </c>
      <c r="C63" s="212" t="s">
        <v>191</v>
      </c>
      <c r="D63" s="4"/>
      <c r="E63" s="4"/>
      <c r="F63" s="4"/>
      <c r="G63" s="4"/>
      <c r="H63" s="4"/>
      <c r="I63" s="4"/>
      <c r="J63" s="4"/>
      <c r="K63" s="4"/>
      <c r="L63" s="4"/>
      <c r="M63" s="4"/>
      <c r="N63" s="4"/>
      <c r="O63" s="4"/>
      <c r="P63" s="4"/>
    </row>
    <row r="64" spans="1:16" ht="15.75">
      <c r="A64" s="149"/>
      <c r="B64" s="200" t="s">
        <v>167</v>
      </c>
      <c r="C64" s="212" t="s">
        <v>210</v>
      </c>
      <c r="D64" s="4"/>
      <c r="E64" s="4"/>
      <c r="F64" s="4"/>
      <c r="G64" s="4"/>
      <c r="H64" s="4"/>
      <c r="I64" s="4"/>
      <c r="J64" s="4"/>
      <c r="K64" s="4"/>
      <c r="L64" s="4"/>
      <c r="M64" s="4"/>
      <c r="N64" s="4"/>
      <c r="O64" s="4"/>
      <c r="P64" s="4"/>
    </row>
    <row r="65" spans="1:16" ht="15.75">
      <c r="A65" s="149"/>
      <c r="B65" s="200" t="s">
        <v>168</v>
      </c>
      <c r="C65" s="212" t="s">
        <v>112</v>
      </c>
      <c r="D65" s="4"/>
      <c r="E65" s="4"/>
      <c r="F65" s="4"/>
      <c r="G65" s="4"/>
      <c r="H65" s="4"/>
      <c r="I65" s="4"/>
      <c r="J65" s="4"/>
      <c r="K65" s="4"/>
      <c r="L65" s="4"/>
      <c r="M65" s="4"/>
      <c r="N65" s="4"/>
      <c r="O65" s="4"/>
      <c r="P65" s="4"/>
    </row>
    <row r="66" spans="1:16">
      <c r="B66" s="1" t="s">
        <v>199</v>
      </c>
      <c r="C66" s="212" t="s">
        <v>197</v>
      </c>
    </row>
    <row r="67" spans="1:16">
      <c r="B67" s="1" t="s">
        <v>205</v>
      </c>
      <c r="C67" s="212" t="s">
        <v>211</v>
      </c>
    </row>
    <row r="68" spans="1:16">
      <c r="B68" s="1" t="s">
        <v>200</v>
      </c>
      <c r="C68" s="212" t="s">
        <v>198</v>
      </c>
    </row>
    <row r="69" spans="1:16">
      <c r="B69" s="1" t="s">
        <v>202</v>
      </c>
      <c r="C69" s="213" t="s">
        <v>212</v>
      </c>
    </row>
    <row r="70" spans="1:16">
      <c r="C70" s="214"/>
    </row>
    <row r="71" spans="1:16">
      <c r="C71" s="214"/>
    </row>
    <row r="72" spans="1:16">
      <c r="C72" s="214"/>
    </row>
  </sheetData>
  <mergeCells count="20">
    <mergeCell ref="B11:C11"/>
    <mergeCell ref="B13:C13"/>
    <mergeCell ref="B16:C16"/>
    <mergeCell ref="B14:C14"/>
    <mergeCell ref="B58:C58"/>
    <mergeCell ref="B54:C54"/>
    <mergeCell ref="B3:C3"/>
    <mergeCell ref="B12:C12"/>
    <mergeCell ref="B60:C60"/>
    <mergeCell ref="B6:C6"/>
    <mergeCell ref="B47:C47"/>
    <mergeCell ref="B46:C46"/>
    <mergeCell ref="B50:C50"/>
    <mergeCell ref="B51:C51"/>
    <mergeCell ref="B39:C39"/>
    <mergeCell ref="B43:C43"/>
    <mergeCell ref="B44:C44"/>
    <mergeCell ref="B45:C45"/>
    <mergeCell ref="B40:C40"/>
    <mergeCell ref="B8:C8"/>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Selected respiratory conditions (ICD-10 J09–J18, J20–J22, J40–J47, J60–J70, J80–J86, J90–J99), 1997–2022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Selected respiratory conditions (ICD-10 J09–J18, J20–J22, J40–J47, J60–J70, J80–J86, J90–J99), 1997–2022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Selected respiratory conditions (ICD-10 J09–J18, J20–J22, J40–J47, J60–J70, J80–J86, J90–J99) in Australia, 1997–2022.</v>
      </c>
      <c r="M5" s="236"/>
      <c r="N5" s="236"/>
      <c r="O5" s="236"/>
      <c r="P5" s="40"/>
    </row>
    <row r="6" spans="1:16">
      <c r="B6" s="30"/>
      <c r="C6" s="28"/>
      <c r="D6" s="28"/>
      <c r="E6" s="28"/>
      <c r="F6" s="28"/>
      <c r="G6" s="28"/>
      <c r="H6" s="28"/>
      <c r="I6" s="28"/>
      <c r="J6" s="48"/>
      <c r="K6" s="48"/>
      <c r="L6" s="236"/>
      <c r="M6" s="236"/>
      <c r="N6" s="236"/>
      <c r="O6" s="236"/>
      <c r="P6" s="40"/>
    </row>
    <row r="7" spans="1:16">
      <c r="B7" s="30"/>
      <c r="C7" s="38" t="s">
        <v>80</v>
      </c>
      <c r="D7" s="28"/>
      <c r="E7" s="28"/>
      <c r="F7" s="32"/>
      <c r="G7" s="28" t="s">
        <v>111</v>
      </c>
      <c r="H7" s="28"/>
      <c r="I7" s="28"/>
      <c r="J7" s="48"/>
      <c r="K7" s="48"/>
      <c r="L7" s="237"/>
      <c r="M7" s="237"/>
      <c r="N7" s="237"/>
      <c r="O7" s="237"/>
      <c r="P7" s="40"/>
    </row>
    <row r="8" spans="1:16">
      <c r="B8" s="30"/>
      <c r="C8" s="225" t="str">
        <f xml:space="preserve"> "(Data available for " &amp;Admin!$D$6&amp; " to " &amp;Admin!$D$8 &amp;")"</f>
        <v>(Data available for 1997 to 2022)</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1997</v>
      </c>
      <c r="D10" s="28"/>
      <c r="E10" s="28"/>
      <c r="F10" s="28"/>
      <c r="G10" s="64">
        <v>2022</v>
      </c>
      <c r="H10" s="28"/>
      <c r="I10" s="28"/>
      <c r="J10" s="233" t="s">
        <v>116</v>
      </c>
      <c r="K10" s="60"/>
      <c r="L10" s="224" t="str">
        <f>Admin!$C$191</f>
        <v>1997 – 2022</v>
      </c>
      <c r="M10" s="227">
        <f>Admin!F$187</f>
        <v>-2.0188940086463103E-2</v>
      </c>
      <c r="N10" s="227">
        <f>Admin!G$187</f>
        <v>-9.8685869773174062E-3</v>
      </c>
      <c r="O10" s="227">
        <f>Admin!H$187</f>
        <v>-1.4432193916785963E-2</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115</v>
      </c>
      <c r="K12" s="59"/>
      <c r="L12" s="224" t="str">
        <f>Admin!$C$191</f>
        <v>1997 – 2022</v>
      </c>
      <c r="M12" s="227">
        <f>Admin!F$186</f>
        <v>-0.39943719061816141</v>
      </c>
      <c r="N12" s="227">
        <f>Admin!G$186</f>
        <v>-0.219593316361477</v>
      </c>
      <c r="O12" s="227">
        <f>Admin!H$186</f>
        <v>-0.30471522940172979</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203</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Selected respiratory conditions (ICD-10 J09–J18, J20–J22, J40–J47, J60–J70, J80–J86, J90–J99) in Australia, 1997–2022,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81</v>
      </c>
      <c r="D31" s="17"/>
      <c r="E31" s="17"/>
      <c r="F31" s="17"/>
      <c r="G31" s="17" t="s">
        <v>82</v>
      </c>
      <c r="H31" s="17"/>
      <c r="I31" s="17"/>
      <c r="J31" s="52"/>
      <c r="K31" s="52"/>
      <c r="L31" s="250"/>
      <c r="M31" s="250"/>
      <c r="N31" s="250"/>
      <c r="O31" s="250"/>
      <c r="P31" s="42"/>
    </row>
    <row r="32" spans="2:16">
      <c r="B32" s="18"/>
      <c r="C32" s="222" t="str">
        <f xml:space="preserve"> "(Data available for " &amp;Admin!$D$6&amp; " to " &amp;Admin!$D$8 &amp;")"</f>
        <v>(Data available for 1997 to 2022)</v>
      </c>
      <c r="D32" s="222"/>
      <c r="E32" s="222"/>
      <c r="F32" s="222"/>
      <c r="G32" s="223" t="s">
        <v>117</v>
      </c>
      <c r="H32" s="223"/>
      <c r="I32" s="223" t="s">
        <v>118</v>
      </c>
      <c r="J32" s="223"/>
      <c r="K32" s="58"/>
      <c r="L32" s="230" t="s">
        <v>83</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1997</v>
      </c>
      <c r="D34" s="17"/>
      <c r="E34" s="64">
        <v>2022</v>
      </c>
      <c r="F34" s="17"/>
      <c r="G34" s="64" t="s">
        <v>6</v>
      </c>
      <c r="H34" s="17"/>
      <c r="I34" s="65" t="s">
        <v>23</v>
      </c>
      <c r="J34" s="52"/>
      <c r="K34" s="52"/>
      <c r="L34" s="240" t="str">
        <f>Admin!$C$219</f>
        <v>1997 – 2022</v>
      </c>
      <c r="M34" s="244">
        <f ca="1">Admin!F$215</f>
        <v>59.201549091941537</v>
      </c>
      <c r="N34" s="244">
        <f ca="1">Admin!G$215</f>
        <v>53.272319238023861</v>
      </c>
      <c r="O34" s="244">
        <f ca="1">Admin!H$215</f>
        <v>56.217733016885383</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204</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215</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0" t="s">
        <v>24</v>
      </c>
      <c r="P14" s="210"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0" t="s">
        <v>24</v>
      </c>
      <c r="AF14" s="210"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0" t="s">
        <v>24</v>
      </c>
      <c r="AV14" s="210"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0" t="s">
        <v>24</v>
      </c>
      <c r="P15" s="210"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0" t="s">
        <v>24</v>
      </c>
      <c r="AF15" s="210"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0" t="s">
        <v>24</v>
      </c>
      <c r="AV15" s="210"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0" t="s">
        <v>24</v>
      </c>
      <c r="P16" s="210"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0" t="s">
        <v>24</v>
      </c>
      <c r="AF16" s="210"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0" t="s">
        <v>24</v>
      </c>
      <c r="AV16" s="210"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0" t="s">
        <v>24</v>
      </c>
      <c r="P17" s="210"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0" t="s">
        <v>24</v>
      </c>
      <c r="AF17" s="210"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0" t="s">
        <v>24</v>
      </c>
      <c r="AV17" s="210"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0" t="s">
        <v>24</v>
      </c>
      <c r="P18" s="210"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0" t="s">
        <v>24</v>
      </c>
      <c r="AF18" s="210"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0" t="s">
        <v>24</v>
      </c>
      <c r="AV18" s="210"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0" t="s">
        <v>24</v>
      </c>
      <c r="P19" s="210"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0" t="s">
        <v>24</v>
      </c>
      <c r="AF19" s="210"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0" t="s">
        <v>24</v>
      </c>
      <c r="AV19" s="210"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0" t="s">
        <v>24</v>
      </c>
      <c r="P20" s="210"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0" t="s">
        <v>24</v>
      </c>
      <c r="AF20" s="210"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0" t="s">
        <v>24</v>
      </c>
      <c r="AV20" s="210"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0" t="s">
        <v>24</v>
      </c>
      <c r="P21" s="210"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0" t="s">
        <v>24</v>
      </c>
      <c r="AF21" s="210"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0" t="s">
        <v>24</v>
      </c>
      <c r="AV21" s="210"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0" t="s">
        <v>24</v>
      </c>
      <c r="P22" s="210"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0" t="s">
        <v>24</v>
      </c>
      <c r="AF22" s="210"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0" t="s">
        <v>24</v>
      </c>
      <c r="AV22" s="210"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0" t="s">
        <v>24</v>
      </c>
      <c r="P23" s="210"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0" t="s">
        <v>24</v>
      </c>
      <c r="AF23" s="210"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0" t="s">
        <v>24</v>
      </c>
      <c r="AV23" s="210"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0" t="s">
        <v>24</v>
      </c>
      <c r="P24" s="210"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0" t="s">
        <v>24</v>
      </c>
      <c r="AF24" s="210"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0" t="s">
        <v>24</v>
      </c>
      <c r="AV24" s="210"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0" t="s">
        <v>24</v>
      </c>
      <c r="P25" s="210"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0" t="s">
        <v>24</v>
      </c>
      <c r="AF25" s="210"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0" t="s">
        <v>24</v>
      </c>
      <c r="AV25" s="210"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0" t="s">
        <v>24</v>
      </c>
      <c r="P26" s="210"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0" t="s">
        <v>24</v>
      </c>
      <c r="AF26" s="210"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0" t="s">
        <v>24</v>
      </c>
      <c r="AV26" s="210"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0" t="s">
        <v>24</v>
      </c>
      <c r="P27" s="210"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0" t="s">
        <v>24</v>
      </c>
      <c r="AF27" s="210"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0" t="s">
        <v>24</v>
      </c>
      <c r="AV27" s="210"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0" t="s">
        <v>24</v>
      </c>
      <c r="P28" s="210"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0" t="s">
        <v>24</v>
      </c>
      <c r="AF28" s="210"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0" t="s">
        <v>24</v>
      </c>
      <c r="AV28" s="210"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0" t="s">
        <v>24</v>
      </c>
      <c r="P29" s="210"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0" t="s">
        <v>24</v>
      </c>
      <c r="AF29" s="210"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0" t="s">
        <v>24</v>
      </c>
      <c r="AV29" s="210"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0" t="s">
        <v>24</v>
      </c>
      <c r="P30" s="210"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0" t="s">
        <v>24</v>
      </c>
      <c r="AF30" s="210"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0" t="s">
        <v>24</v>
      </c>
      <c r="AV30" s="210"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0" t="s">
        <v>24</v>
      </c>
      <c r="P31" s="210"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0" t="s">
        <v>24</v>
      </c>
      <c r="AF31" s="210"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0" t="s">
        <v>24</v>
      </c>
      <c r="AV31" s="210"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0" t="s">
        <v>24</v>
      </c>
      <c r="P32" s="210"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0" t="s">
        <v>24</v>
      </c>
      <c r="AF32" s="210"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0" t="s">
        <v>24</v>
      </c>
      <c r="AV32" s="210"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0" t="s">
        <v>24</v>
      </c>
      <c r="P33" s="210"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0" t="s">
        <v>24</v>
      </c>
      <c r="AF33" s="210"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0" t="s">
        <v>24</v>
      </c>
      <c r="AV33" s="210"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0" t="s">
        <v>24</v>
      </c>
      <c r="P34" s="210"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0" t="s">
        <v>24</v>
      </c>
      <c r="AF34" s="210"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0" t="s">
        <v>24</v>
      </c>
      <c r="AV34" s="210"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0" t="s">
        <v>24</v>
      </c>
      <c r="P35" s="210"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0" t="s">
        <v>24</v>
      </c>
      <c r="AF35" s="210"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0" t="s">
        <v>24</v>
      </c>
      <c r="AV35" s="210"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0" t="s">
        <v>24</v>
      </c>
      <c r="P36" s="210"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0" t="s">
        <v>24</v>
      </c>
      <c r="AF36" s="210"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0" t="s">
        <v>24</v>
      </c>
      <c r="AV36" s="210"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0" t="s">
        <v>24</v>
      </c>
      <c r="P37" s="210"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0" t="s">
        <v>24</v>
      </c>
      <c r="AF37" s="210"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0" t="s">
        <v>24</v>
      </c>
      <c r="AV37" s="210"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0" t="s">
        <v>24</v>
      </c>
      <c r="P38" s="210"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0" t="s">
        <v>24</v>
      </c>
      <c r="AF38" s="210"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0" t="s">
        <v>24</v>
      </c>
      <c r="AV38" s="210"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0" t="s">
        <v>24</v>
      </c>
      <c r="P39" s="210"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0" t="s">
        <v>24</v>
      </c>
      <c r="AF39" s="210"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0" t="s">
        <v>24</v>
      </c>
      <c r="AV39" s="210"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0" t="s">
        <v>24</v>
      </c>
      <c r="P40" s="210"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0" t="s">
        <v>24</v>
      </c>
      <c r="AF40" s="210"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0" t="s">
        <v>24</v>
      </c>
      <c r="AV40" s="210"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0" t="s">
        <v>24</v>
      </c>
      <c r="P41" s="210"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0" t="s">
        <v>24</v>
      </c>
      <c r="AF41" s="210"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0" t="s">
        <v>24</v>
      </c>
      <c r="AV41" s="210"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0" t="s">
        <v>24</v>
      </c>
      <c r="P42" s="210"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0" t="s">
        <v>24</v>
      </c>
      <c r="AF42" s="210"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0" t="s">
        <v>24</v>
      </c>
      <c r="AV42" s="210"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0" t="s">
        <v>24</v>
      </c>
      <c r="P43" s="210"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0" t="s">
        <v>24</v>
      </c>
      <c r="AF43" s="210"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0" t="s">
        <v>24</v>
      </c>
      <c r="AV43" s="210"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0" t="s">
        <v>24</v>
      </c>
      <c r="P44" s="210"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0" t="s">
        <v>24</v>
      </c>
      <c r="AF44" s="210"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0" t="s">
        <v>24</v>
      </c>
      <c r="AV44" s="210"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0" t="s">
        <v>24</v>
      </c>
      <c r="P45" s="210"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0" t="s">
        <v>24</v>
      </c>
      <c r="AF45" s="210"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0" t="s">
        <v>24</v>
      </c>
      <c r="AV45" s="210"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0" t="s">
        <v>24</v>
      </c>
      <c r="P46" s="210"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0" t="s">
        <v>24</v>
      </c>
      <c r="AF46" s="210"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0" t="s">
        <v>24</v>
      </c>
      <c r="AV46" s="210"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0" t="s">
        <v>24</v>
      </c>
      <c r="P47" s="210"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0" t="s">
        <v>24</v>
      </c>
      <c r="AF47" s="210"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0" t="s">
        <v>24</v>
      </c>
      <c r="AV47" s="210"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0" t="s">
        <v>24</v>
      </c>
      <c r="P48" s="210"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0" t="s">
        <v>24</v>
      </c>
      <c r="AF48" s="210"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0" t="s">
        <v>24</v>
      </c>
      <c r="AV48" s="210"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0" t="s">
        <v>24</v>
      </c>
      <c r="P49" s="210"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0" t="s">
        <v>24</v>
      </c>
      <c r="AF49" s="210"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0" t="s">
        <v>24</v>
      </c>
      <c r="AV49" s="210"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0" t="s">
        <v>24</v>
      </c>
      <c r="P50" s="210"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0" t="s">
        <v>24</v>
      </c>
      <c r="AF50" s="210"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0" t="s">
        <v>24</v>
      </c>
      <c r="AV50" s="210"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0" t="s">
        <v>24</v>
      </c>
      <c r="P51" s="210"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0" t="s">
        <v>24</v>
      </c>
      <c r="AF51" s="210"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0" t="s">
        <v>24</v>
      </c>
      <c r="AV51" s="210"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0" t="s">
        <v>24</v>
      </c>
      <c r="P52" s="210"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0" t="s">
        <v>24</v>
      </c>
      <c r="AF52" s="210"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0" t="s">
        <v>24</v>
      </c>
      <c r="AV52" s="210"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0" t="s">
        <v>24</v>
      </c>
      <c r="P53" s="210"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0" t="s">
        <v>24</v>
      </c>
      <c r="AF53" s="210"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0" t="s">
        <v>24</v>
      </c>
      <c r="AV53" s="210"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0" t="s">
        <v>24</v>
      </c>
      <c r="P54" s="210"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0" t="s">
        <v>24</v>
      </c>
      <c r="AF54" s="210"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0" t="s">
        <v>24</v>
      </c>
      <c r="AV54" s="210"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0" t="s">
        <v>24</v>
      </c>
      <c r="P55" s="210"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0" t="s">
        <v>24</v>
      </c>
      <c r="AF55" s="210"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0" t="s">
        <v>24</v>
      </c>
      <c r="AV55" s="210"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0" t="s">
        <v>24</v>
      </c>
      <c r="P56" s="210"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0" t="s">
        <v>24</v>
      </c>
      <c r="AF56" s="210"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0" t="s">
        <v>24</v>
      </c>
      <c r="AV56" s="210"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0" t="s">
        <v>24</v>
      </c>
      <c r="P57" s="210"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0" t="s">
        <v>24</v>
      </c>
      <c r="AF57" s="210"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0" t="s">
        <v>24</v>
      </c>
      <c r="AV57" s="210"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0" t="s">
        <v>24</v>
      </c>
      <c r="P58" s="210"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0" t="s">
        <v>24</v>
      </c>
      <c r="AF58" s="210"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0" t="s">
        <v>24</v>
      </c>
      <c r="AV58" s="210"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0" t="s">
        <v>24</v>
      </c>
      <c r="P59" s="210"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0" t="s">
        <v>24</v>
      </c>
      <c r="AF59" s="210"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0" t="s">
        <v>24</v>
      </c>
      <c r="AV59" s="210"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0" t="s">
        <v>24</v>
      </c>
      <c r="P60" s="210"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0" t="s">
        <v>24</v>
      </c>
      <c r="AF60" s="210"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0" t="s">
        <v>24</v>
      </c>
      <c r="AV60" s="210"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0" t="s">
        <v>24</v>
      </c>
      <c r="P61" s="210"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0" t="s">
        <v>24</v>
      </c>
      <c r="AF61" s="210"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0" t="s">
        <v>24</v>
      </c>
      <c r="AV61" s="210"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0" t="s">
        <v>24</v>
      </c>
      <c r="P62" s="210"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0" t="s">
        <v>24</v>
      </c>
      <c r="AF62" s="210"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0" t="s">
        <v>24</v>
      </c>
      <c r="AV62" s="210"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0" t="s">
        <v>24</v>
      </c>
      <c r="P63" s="210"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0" t="s">
        <v>24</v>
      </c>
      <c r="AF63" s="210"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0" t="s">
        <v>24</v>
      </c>
      <c r="AV63" s="210"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0" t="s">
        <v>24</v>
      </c>
      <c r="P64" s="210"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0" t="s">
        <v>24</v>
      </c>
      <c r="AF64" s="210"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0" t="s">
        <v>24</v>
      </c>
      <c r="AV64" s="210"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0" t="s">
        <v>24</v>
      </c>
      <c r="P65" s="210"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0" t="s">
        <v>24</v>
      </c>
      <c r="AF65" s="210"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0" t="s">
        <v>24</v>
      </c>
      <c r="AV65" s="210"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0" t="s">
        <v>24</v>
      </c>
      <c r="P66" s="210"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0" t="s">
        <v>24</v>
      </c>
      <c r="AF66" s="210"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0" t="s">
        <v>24</v>
      </c>
      <c r="AV66" s="210"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0" t="s">
        <v>24</v>
      </c>
      <c r="P67" s="210"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0" t="s">
        <v>24</v>
      </c>
      <c r="AF67" s="210"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0" t="s">
        <v>24</v>
      </c>
      <c r="AV67" s="210"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0" t="s">
        <v>24</v>
      </c>
      <c r="P68" s="210"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0" t="s">
        <v>24</v>
      </c>
      <c r="AF68" s="210"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0" t="s">
        <v>24</v>
      </c>
      <c r="AV68" s="210"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0" t="s">
        <v>24</v>
      </c>
      <c r="P69" s="210"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0" t="s">
        <v>24</v>
      </c>
      <c r="AF69" s="210"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0" t="s">
        <v>24</v>
      </c>
      <c r="AV69" s="210"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0" t="s">
        <v>24</v>
      </c>
      <c r="P70" s="210"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0" t="s">
        <v>24</v>
      </c>
      <c r="AF70" s="210"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0" t="s">
        <v>24</v>
      </c>
      <c r="AV70" s="210"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0" t="s">
        <v>24</v>
      </c>
      <c r="P71" s="210"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0" t="s">
        <v>24</v>
      </c>
      <c r="AF71" s="210"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0" t="s">
        <v>24</v>
      </c>
      <c r="AV71" s="210"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0" t="s">
        <v>24</v>
      </c>
      <c r="P72" s="210"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0" t="s">
        <v>24</v>
      </c>
      <c r="AF72" s="210"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0" t="s">
        <v>24</v>
      </c>
      <c r="AV72" s="210"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0" t="s">
        <v>24</v>
      </c>
      <c r="P73" s="210"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0" t="s">
        <v>24</v>
      </c>
      <c r="AF73" s="210"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0" t="s">
        <v>24</v>
      </c>
      <c r="AV73" s="210"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0" t="s">
        <v>24</v>
      </c>
      <c r="P74" s="210"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0" t="s">
        <v>24</v>
      </c>
      <c r="AF74" s="210"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0" t="s">
        <v>24</v>
      </c>
      <c r="AV74" s="210" t="s">
        <v>24</v>
      </c>
      <c r="AW74" s="74" t="s">
        <v>24</v>
      </c>
      <c r="AY74" s="87">
        <v>1967</v>
      </c>
    </row>
    <row r="75" spans="2:51">
      <c r="B75" s="88">
        <v>1968</v>
      </c>
      <c r="C75" s="73" t="s">
        <v>24</v>
      </c>
      <c r="D75" s="74" t="s">
        <v>24</v>
      </c>
      <c r="E75" s="74" t="s">
        <v>24</v>
      </c>
      <c r="F75" s="74" t="s">
        <v>24</v>
      </c>
      <c r="G75" s="74" t="s">
        <v>24</v>
      </c>
      <c r="H75" s="74" t="s">
        <v>24</v>
      </c>
      <c r="I75" s="74" t="s">
        <v>24</v>
      </c>
      <c r="J75" s="74" t="s">
        <v>24</v>
      </c>
      <c r="K75" s="74" t="s">
        <v>24</v>
      </c>
      <c r="L75" s="74" t="s">
        <v>24</v>
      </c>
      <c r="M75" s="74" t="s">
        <v>24</v>
      </c>
      <c r="N75" s="73" t="s">
        <v>24</v>
      </c>
      <c r="O75" s="210" t="s">
        <v>24</v>
      </c>
      <c r="P75" s="210" t="s">
        <v>24</v>
      </c>
      <c r="R75" s="88">
        <v>1968</v>
      </c>
      <c r="S75" s="73" t="s">
        <v>24</v>
      </c>
      <c r="T75" s="74" t="s">
        <v>24</v>
      </c>
      <c r="U75" s="74" t="s">
        <v>24</v>
      </c>
      <c r="V75" s="74" t="s">
        <v>24</v>
      </c>
      <c r="W75" s="74" t="s">
        <v>24</v>
      </c>
      <c r="X75" s="74" t="s">
        <v>24</v>
      </c>
      <c r="Y75" s="74" t="s">
        <v>24</v>
      </c>
      <c r="Z75" s="74" t="s">
        <v>24</v>
      </c>
      <c r="AA75" s="74" t="s">
        <v>24</v>
      </c>
      <c r="AB75" s="74" t="s">
        <v>24</v>
      </c>
      <c r="AC75" s="74" t="s">
        <v>24</v>
      </c>
      <c r="AD75" s="73" t="s">
        <v>24</v>
      </c>
      <c r="AE75" s="210" t="s">
        <v>24</v>
      </c>
      <c r="AF75" s="210" t="s">
        <v>24</v>
      </c>
      <c r="AH75" s="88">
        <v>1968</v>
      </c>
      <c r="AI75" s="73" t="s">
        <v>24</v>
      </c>
      <c r="AJ75" s="74" t="s">
        <v>24</v>
      </c>
      <c r="AK75" s="74" t="s">
        <v>24</v>
      </c>
      <c r="AL75" s="74" t="s">
        <v>24</v>
      </c>
      <c r="AM75" s="74" t="s">
        <v>24</v>
      </c>
      <c r="AN75" s="74" t="s">
        <v>24</v>
      </c>
      <c r="AO75" s="74" t="s">
        <v>24</v>
      </c>
      <c r="AP75" s="74" t="s">
        <v>24</v>
      </c>
      <c r="AQ75" s="74" t="s">
        <v>24</v>
      </c>
      <c r="AR75" s="74" t="s">
        <v>24</v>
      </c>
      <c r="AS75" s="74" t="s">
        <v>24</v>
      </c>
      <c r="AT75" s="73" t="s">
        <v>24</v>
      </c>
      <c r="AU75" s="210" t="s">
        <v>24</v>
      </c>
      <c r="AV75" s="210" t="s">
        <v>24</v>
      </c>
      <c r="AW75" s="74" t="s">
        <v>24</v>
      </c>
      <c r="AY75" s="88">
        <v>1968</v>
      </c>
    </row>
    <row r="76" spans="2:51">
      <c r="B76" s="88">
        <v>1969</v>
      </c>
      <c r="C76" s="73" t="s">
        <v>24</v>
      </c>
      <c r="D76" s="74" t="s">
        <v>24</v>
      </c>
      <c r="E76" s="74" t="s">
        <v>24</v>
      </c>
      <c r="F76" s="74" t="s">
        <v>24</v>
      </c>
      <c r="G76" s="74" t="s">
        <v>24</v>
      </c>
      <c r="H76" s="74" t="s">
        <v>24</v>
      </c>
      <c r="I76" s="74" t="s">
        <v>24</v>
      </c>
      <c r="J76" s="74" t="s">
        <v>24</v>
      </c>
      <c r="K76" s="74" t="s">
        <v>24</v>
      </c>
      <c r="L76" s="74" t="s">
        <v>24</v>
      </c>
      <c r="M76" s="74" t="s">
        <v>24</v>
      </c>
      <c r="N76" s="73" t="s">
        <v>24</v>
      </c>
      <c r="O76" s="210" t="s">
        <v>24</v>
      </c>
      <c r="P76" s="210" t="s">
        <v>24</v>
      </c>
      <c r="R76" s="88">
        <v>1969</v>
      </c>
      <c r="S76" s="73" t="s">
        <v>24</v>
      </c>
      <c r="T76" s="74" t="s">
        <v>24</v>
      </c>
      <c r="U76" s="74" t="s">
        <v>24</v>
      </c>
      <c r="V76" s="74" t="s">
        <v>24</v>
      </c>
      <c r="W76" s="74" t="s">
        <v>24</v>
      </c>
      <c r="X76" s="74" t="s">
        <v>24</v>
      </c>
      <c r="Y76" s="74" t="s">
        <v>24</v>
      </c>
      <c r="Z76" s="74" t="s">
        <v>24</v>
      </c>
      <c r="AA76" s="74" t="s">
        <v>24</v>
      </c>
      <c r="AB76" s="74" t="s">
        <v>24</v>
      </c>
      <c r="AC76" s="74" t="s">
        <v>24</v>
      </c>
      <c r="AD76" s="73" t="s">
        <v>24</v>
      </c>
      <c r="AE76" s="210" t="s">
        <v>24</v>
      </c>
      <c r="AF76" s="210" t="s">
        <v>24</v>
      </c>
      <c r="AH76" s="88">
        <v>1969</v>
      </c>
      <c r="AI76" s="73" t="s">
        <v>24</v>
      </c>
      <c r="AJ76" s="74" t="s">
        <v>24</v>
      </c>
      <c r="AK76" s="74" t="s">
        <v>24</v>
      </c>
      <c r="AL76" s="74" t="s">
        <v>24</v>
      </c>
      <c r="AM76" s="74" t="s">
        <v>24</v>
      </c>
      <c r="AN76" s="74" t="s">
        <v>24</v>
      </c>
      <c r="AO76" s="74" t="s">
        <v>24</v>
      </c>
      <c r="AP76" s="74" t="s">
        <v>24</v>
      </c>
      <c r="AQ76" s="74" t="s">
        <v>24</v>
      </c>
      <c r="AR76" s="74" t="s">
        <v>24</v>
      </c>
      <c r="AS76" s="74" t="s">
        <v>24</v>
      </c>
      <c r="AT76" s="73" t="s">
        <v>24</v>
      </c>
      <c r="AU76" s="210" t="s">
        <v>24</v>
      </c>
      <c r="AV76" s="210" t="s">
        <v>24</v>
      </c>
      <c r="AW76" s="74" t="s">
        <v>24</v>
      </c>
      <c r="AY76" s="88">
        <v>1969</v>
      </c>
    </row>
    <row r="77" spans="2:51">
      <c r="B77" s="88">
        <v>1970</v>
      </c>
      <c r="C77" s="73" t="s">
        <v>24</v>
      </c>
      <c r="D77" s="74" t="s">
        <v>24</v>
      </c>
      <c r="E77" s="74" t="s">
        <v>24</v>
      </c>
      <c r="F77" s="74" t="s">
        <v>24</v>
      </c>
      <c r="G77" s="74" t="s">
        <v>24</v>
      </c>
      <c r="H77" s="74" t="s">
        <v>24</v>
      </c>
      <c r="I77" s="74" t="s">
        <v>24</v>
      </c>
      <c r="J77" s="74" t="s">
        <v>24</v>
      </c>
      <c r="K77" s="74" t="s">
        <v>24</v>
      </c>
      <c r="L77" s="74" t="s">
        <v>24</v>
      </c>
      <c r="M77" s="74" t="s">
        <v>24</v>
      </c>
      <c r="N77" s="73" t="s">
        <v>24</v>
      </c>
      <c r="O77" s="210" t="s">
        <v>24</v>
      </c>
      <c r="P77" s="210" t="s">
        <v>24</v>
      </c>
      <c r="R77" s="88">
        <v>1970</v>
      </c>
      <c r="S77" s="73" t="s">
        <v>24</v>
      </c>
      <c r="T77" s="74" t="s">
        <v>24</v>
      </c>
      <c r="U77" s="74" t="s">
        <v>24</v>
      </c>
      <c r="V77" s="74" t="s">
        <v>24</v>
      </c>
      <c r="W77" s="74" t="s">
        <v>24</v>
      </c>
      <c r="X77" s="74" t="s">
        <v>24</v>
      </c>
      <c r="Y77" s="74" t="s">
        <v>24</v>
      </c>
      <c r="Z77" s="74" t="s">
        <v>24</v>
      </c>
      <c r="AA77" s="74" t="s">
        <v>24</v>
      </c>
      <c r="AB77" s="74" t="s">
        <v>24</v>
      </c>
      <c r="AC77" s="74" t="s">
        <v>24</v>
      </c>
      <c r="AD77" s="73" t="s">
        <v>24</v>
      </c>
      <c r="AE77" s="210" t="s">
        <v>24</v>
      </c>
      <c r="AF77" s="210" t="s">
        <v>24</v>
      </c>
      <c r="AH77" s="88">
        <v>1970</v>
      </c>
      <c r="AI77" s="73" t="s">
        <v>24</v>
      </c>
      <c r="AJ77" s="74" t="s">
        <v>24</v>
      </c>
      <c r="AK77" s="74" t="s">
        <v>24</v>
      </c>
      <c r="AL77" s="74" t="s">
        <v>24</v>
      </c>
      <c r="AM77" s="74" t="s">
        <v>24</v>
      </c>
      <c r="AN77" s="74" t="s">
        <v>24</v>
      </c>
      <c r="AO77" s="74" t="s">
        <v>24</v>
      </c>
      <c r="AP77" s="74" t="s">
        <v>24</v>
      </c>
      <c r="AQ77" s="74" t="s">
        <v>24</v>
      </c>
      <c r="AR77" s="74" t="s">
        <v>24</v>
      </c>
      <c r="AS77" s="74" t="s">
        <v>24</v>
      </c>
      <c r="AT77" s="73" t="s">
        <v>24</v>
      </c>
      <c r="AU77" s="210" t="s">
        <v>24</v>
      </c>
      <c r="AV77" s="210" t="s">
        <v>24</v>
      </c>
      <c r="AW77" s="74" t="s">
        <v>24</v>
      </c>
      <c r="AY77" s="88">
        <v>1970</v>
      </c>
    </row>
    <row r="78" spans="2:51">
      <c r="B78" s="88">
        <v>1971</v>
      </c>
      <c r="C78" s="73" t="s">
        <v>24</v>
      </c>
      <c r="D78" s="74" t="s">
        <v>24</v>
      </c>
      <c r="E78" s="74" t="s">
        <v>24</v>
      </c>
      <c r="F78" s="74" t="s">
        <v>24</v>
      </c>
      <c r="G78" s="74" t="s">
        <v>24</v>
      </c>
      <c r="H78" s="74" t="s">
        <v>24</v>
      </c>
      <c r="I78" s="74" t="s">
        <v>24</v>
      </c>
      <c r="J78" s="74" t="s">
        <v>24</v>
      </c>
      <c r="K78" s="74" t="s">
        <v>24</v>
      </c>
      <c r="L78" s="74" t="s">
        <v>24</v>
      </c>
      <c r="M78" s="74" t="s">
        <v>24</v>
      </c>
      <c r="N78" s="73" t="s">
        <v>24</v>
      </c>
      <c r="O78" s="210" t="s">
        <v>24</v>
      </c>
      <c r="P78" s="210" t="s">
        <v>24</v>
      </c>
      <c r="R78" s="88">
        <v>1971</v>
      </c>
      <c r="S78" s="73" t="s">
        <v>24</v>
      </c>
      <c r="T78" s="74" t="s">
        <v>24</v>
      </c>
      <c r="U78" s="74" t="s">
        <v>24</v>
      </c>
      <c r="V78" s="74" t="s">
        <v>24</v>
      </c>
      <c r="W78" s="74" t="s">
        <v>24</v>
      </c>
      <c r="X78" s="74" t="s">
        <v>24</v>
      </c>
      <c r="Y78" s="74" t="s">
        <v>24</v>
      </c>
      <c r="Z78" s="74" t="s">
        <v>24</v>
      </c>
      <c r="AA78" s="74" t="s">
        <v>24</v>
      </c>
      <c r="AB78" s="74" t="s">
        <v>24</v>
      </c>
      <c r="AC78" s="74" t="s">
        <v>24</v>
      </c>
      <c r="AD78" s="73" t="s">
        <v>24</v>
      </c>
      <c r="AE78" s="210" t="s">
        <v>24</v>
      </c>
      <c r="AF78" s="210" t="s">
        <v>24</v>
      </c>
      <c r="AH78" s="88">
        <v>1971</v>
      </c>
      <c r="AI78" s="73" t="s">
        <v>24</v>
      </c>
      <c r="AJ78" s="74" t="s">
        <v>24</v>
      </c>
      <c r="AK78" s="74" t="s">
        <v>24</v>
      </c>
      <c r="AL78" s="74" t="s">
        <v>24</v>
      </c>
      <c r="AM78" s="74" t="s">
        <v>24</v>
      </c>
      <c r="AN78" s="74" t="s">
        <v>24</v>
      </c>
      <c r="AO78" s="74" t="s">
        <v>24</v>
      </c>
      <c r="AP78" s="74" t="s">
        <v>24</v>
      </c>
      <c r="AQ78" s="74" t="s">
        <v>24</v>
      </c>
      <c r="AR78" s="74" t="s">
        <v>24</v>
      </c>
      <c r="AS78" s="74" t="s">
        <v>24</v>
      </c>
      <c r="AT78" s="73" t="s">
        <v>24</v>
      </c>
      <c r="AU78" s="210" t="s">
        <v>24</v>
      </c>
      <c r="AV78" s="210" t="s">
        <v>24</v>
      </c>
      <c r="AW78" s="74" t="s">
        <v>24</v>
      </c>
      <c r="AY78" s="88">
        <v>1971</v>
      </c>
    </row>
    <row r="79" spans="2:51">
      <c r="B79" s="88">
        <v>1972</v>
      </c>
      <c r="C79" s="73" t="s">
        <v>24</v>
      </c>
      <c r="D79" s="74" t="s">
        <v>24</v>
      </c>
      <c r="E79" s="74" t="s">
        <v>24</v>
      </c>
      <c r="F79" s="74" t="s">
        <v>24</v>
      </c>
      <c r="G79" s="74" t="s">
        <v>24</v>
      </c>
      <c r="H79" s="74" t="s">
        <v>24</v>
      </c>
      <c r="I79" s="74" t="s">
        <v>24</v>
      </c>
      <c r="J79" s="74" t="s">
        <v>24</v>
      </c>
      <c r="K79" s="74" t="s">
        <v>24</v>
      </c>
      <c r="L79" s="74" t="s">
        <v>24</v>
      </c>
      <c r="M79" s="74" t="s">
        <v>24</v>
      </c>
      <c r="N79" s="73" t="s">
        <v>24</v>
      </c>
      <c r="O79" s="210" t="s">
        <v>24</v>
      </c>
      <c r="P79" s="210" t="s">
        <v>24</v>
      </c>
      <c r="R79" s="88">
        <v>1972</v>
      </c>
      <c r="S79" s="73" t="s">
        <v>24</v>
      </c>
      <c r="T79" s="74" t="s">
        <v>24</v>
      </c>
      <c r="U79" s="74" t="s">
        <v>24</v>
      </c>
      <c r="V79" s="74" t="s">
        <v>24</v>
      </c>
      <c r="W79" s="74" t="s">
        <v>24</v>
      </c>
      <c r="X79" s="74" t="s">
        <v>24</v>
      </c>
      <c r="Y79" s="74" t="s">
        <v>24</v>
      </c>
      <c r="Z79" s="74" t="s">
        <v>24</v>
      </c>
      <c r="AA79" s="74" t="s">
        <v>24</v>
      </c>
      <c r="AB79" s="74" t="s">
        <v>24</v>
      </c>
      <c r="AC79" s="74" t="s">
        <v>24</v>
      </c>
      <c r="AD79" s="73" t="s">
        <v>24</v>
      </c>
      <c r="AE79" s="210" t="s">
        <v>24</v>
      </c>
      <c r="AF79" s="210" t="s">
        <v>24</v>
      </c>
      <c r="AH79" s="88">
        <v>1972</v>
      </c>
      <c r="AI79" s="73" t="s">
        <v>24</v>
      </c>
      <c r="AJ79" s="74" t="s">
        <v>24</v>
      </c>
      <c r="AK79" s="74" t="s">
        <v>24</v>
      </c>
      <c r="AL79" s="74" t="s">
        <v>24</v>
      </c>
      <c r="AM79" s="74" t="s">
        <v>24</v>
      </c>
      <c r="AN79" s="74" t="s">
        <v>24</v>
      </c>
      <c r="AO79" s="74" t="s">
        <v>24</v>
      </c>
      <c r="AP79" s="74" t="s">
        <v>24</v>
      </c>
      <c r="AQ79" s="74" t="s">
        <v>24</v>
      </c>
      <c r="AR79" s="74" t="s">
        <v>24</v>
      </c>
      <c r="AS79" s="74" t="s">
        <v>24</v>
      </c>
      <c r="AT79" s="73" t="s">
        <v>24</v>
      </c>
      <c r="AU79" s="210" t="s">
        <v>24</v>
      </c>
      <c r="AV79" s="210" t="s">
        <v>24</v>
      </c>
      <c r="AW79" s="74" t="s">
        <v>24</v>
      </c>
      <c r="AY79" s="88">
        <v>1972</v>
      </c>
    </row>
    <row r="80" spans="2:51">
      <c r="B80" s="88">
        <v>1973</v>
      </c>
      <c r="C80" s="73" t="s">
        <v>24</v>
      </c>
      <c r="D80" s="74" t="s">
        <v>24</v>
      </c>
      <c r="E80" s="74" t="s">
        <v>24</v>
      </c>
      <c r="F80" s="74" t="s">
        <v>24</v>
      </c>
      <c r="G80" s="74" t="s">
        <v>24</v>
      </c>
      <c r="H80" s="74" t="s">
        <v>24</v>
      </c>
      <c r="I80" s="74" t="s">
        <v>24</v>
      </c>
      <c r="J80" s="74" t="s">
        <v>24</v>
      </c>
      <c r="K80" s="74" t="s">
        <v>24</v>
      </c>
      <c r="L80" s="74" t="s">
        <v>24</v>
      </c>
      <c r="M80" s="74" t="s">
        <v>24</v>
      </c>
      <c r="N80" s="73" t="s">
        <v>24</v>
      </c>
      <c r="O80" s="210" t="s">
        <v>24</v>
      </c>
      <c r="P80" s="210" t="s">
        <v>24</v>
      </c>
      <c r="R80" s="88">
        <v>1973</v>
      </c>
      <c r="S80" s="73" t="s">
        <v>24</v>
      </c>
      <c r="T80" s="74" t="s">
        <v>24</v>
      </c>
      <c r="U80" s="74" t="s">
        <v>24</v>
      </c>
      <c r="V80" s="74" t="s">
        <v>24</v>
      </c>
      <c r="W80" s="74" t="s">
        <v>24</v>
      </c>
      <c r="X80" s="74" t="s">
        <v>24</v>
      </c>
      <c r="Y80" s="74" t="s">
        <v>24</v>
      </c>
      <c r="Z80" s="74" t="s">
        <v>24</v>
      </c>
      <c r="AA80" s="74" t="s">
        <v>24</v>
      </c>
      <c r="AB80" s="74" t="s">
        <v>24</v>
      </c>
      <c r="AC80" s="74" t="s">
        <v>24</v>
      </c>
      <c r="AD80" s="73" t="s">
        <v>24</v>
      </c>
      <c r="AE80" s="210" t="s">
        <v>24</v>
      </c>
      <c r="AF80" s="210" t="s">
        <v>24</v>
      </c>
      <c r="AH80" s="88">
        <v>1973</v>
      </c>
      <c r="AI80" s="73" t="s">
        <v>24</v>
      </c>
      <c r="AJ80" s="74" t="s">
        <v>24</v>
      </c>
      <c r="AK80" s="74" t="s">
        <v>24</v>
      </c>
      <c r="AL80" s="74" t="s">
        <v>24</v>
      </c>
      <c r="AM80" s="74" t="s">
        <v>24</v>
      </c>
      <c r="AN80" s="74" t="s">
        <v>24</v>
      </c>
      <c r="AO80" s="74" t="s">
        <v>24</v>
      </c>
      <c r="AP80" s="74" t="s">
        <v>24</v>
      </c>
      <c r="AQ80" s="74" t="s">
        <v>24</v>
      </c>
      <c r="AR80" s="74" t="s">
        <v>24</v>
      </c>
      <c r="AS80" s="74" t="s">
        <v>24</v>
      </c>
      <c r="AT80" s="73" t="s">
        <v>24</v>
      </c>
      <c r="AU80" s="210" t="s">
        <v>24</v>
      </c>
      <c r="AV80" s="210" t="s">
        <v>24</v>
      </c>
      <c r="AW80" s="74" t="s">
        <v>24</v>
      </c>
      <c r="AY80" s="88">
        <v>1973</v>
      </c>
    </row>
    <row r="81" spans="2:51">
      <c r="B81" s="88">
        <v>1974</v>
      </c>
      <c r="C81" s="73" t="s">
        <v>24</v>
      </c>
      <c r="D81" s="74" t="s">
        <v>24</v>
      </c>
      <c r="E81" s="74" t="s">
        <v>24</v>
      </c>
      <c r="F81" s="74" t="s">
        <v>24</v>
      </c>
      <c r="G81" s="74" t="s">
        <v>24</v>
      </c>
      <c r="H81" s="74" t="s">
        <v>24</v>
      </c>
      <c r="I81" s="74" t="s">
        <v>24</v>
      </c>
      <c r="J81" s="74" t="s">
        <v>24</v>
      </c>
      <c r="K81" s="74" t="s">
        <v>24</v>
      </c>
      <c r="L81" s="74" t="s">
        <v>24</v>
      </c>
      <c r="M81" s="74" t="s">
        <v>24</v>
      </c>
      <c r="N81" s="73" t="s">
        <v>24</v>
      </c>
      <c r="O81" s="210" t="s">
        <v>24</v>
      </c>
      <c r="P81" s="210" t="s">
        <v>24</v>
      </c>
      <c r="R81" s="88">
        <v>1974</v>
      </c>
      <c r="S81" s="73" t="s">
        <v>24</v>
      </c>
      <c r="T81" s="74" t="s">
        <v>24</v>
      </c>
      <c r="U81" s="74" t="s">
        <v>24</v>
      </c>
      <c r="V81" s="74" t="s">
        <v>24</v>
      </c>
      <c r="W81" s="74" t="s">
        <v>24</v>
      </c>
      <c r="X81" s="74" t="s">
        <v>24</v>
      </c>
      <c r="Y81" s="74" t="s">
        <v>24</v>
      </c>
      <c r="Z81" s="74" t="s">
        <v>24</v>
      </c>
      <c r="AA81" s="74" t="s">
        <v>24</v>
      </c>
      <c r="AB81" s="74" t="s">
        <v>24</v>
      </c>
      <c r="AC81" s="74" t="s">
        <v>24</v>
      </c>
      <c r="AD81" s="73" t="s">
        <v>24</v>
      </c>
      <c r="AE81" s="210" t="s">
        <v>24</v>
      </c>
      <c r="AF81" s="210" t="s">
        <v>24</v>
      </c>
      <c r="AH81" s="88">
        <v>1974</v>
      </c>
      <c r="AI81" s="73" t="s">
        <v>24</v>
      </c>
      <c r="AJ81" s="74" t="s">
        <v>24</v>
      </c>
      <c r="AK81" s="74" t="s">
        <v>24</v>
      </c>
      <c r="AL81" s="74" t="s">
        <v>24</v>
      </c>
      <c r="AM81" s="74" t="s">
        <v>24</v>
      </c>
      <c r="AN81" s="74" t="s">
        <v>24</v>
      </c>
      <c r="AO81" s="74" t="s">
        <v>24</v>
      </c>
      <c r="AP81" s="74" t="s">
        <v>24</v>
      </c>
      <c r="AQ81" s="74" t="s">
        <v>24</v>
      </c>
      <c r="AR81" s="74" t="s">
        <v>24</v>
      </c>
      <c r="AS81" s="74" t="s">
        <v>24</v>
      </c>
      <c r="AT81" s="73" t="s">
        <v>24</v>
      </c>
      <c r="AU81" s="210" t="s">
        <v>24</v>
      </c>
      <c r="AV81" s="210" t="s">
        <v>24</v>
      </c>
      <c r="AW81" s="74" t="s">
        <v>24</v>
      </c>
      <c r="AY81" s="88">
        <v>1974</v>
      </c>
    </row>
    <row r="82" spans="2:51">
      <c r="B82" s="88">
        <v>1975</v>
      </c>
      <c r="C82" s="73" t="s">
        <v>24</v>
      </c>
      <c r="D82" s="74" t="s">
        <v>24</v>
      </c>
      <c r="E82" s="74" t="s">
        <v>24</v>
      </c>
      <c r="F82" s="74" t="s">
        <v>24</v>
      </c>
      <c r="G82" s="74" t="s">
        <v>24</v>
      </c>
      <c r="H82" s="74" t="s">
        <v>24</v>
      </c>
      <c r="I82" s="74" t="s">
        <v>24</v>
      </c>
      <c r="J82" s="74" t="s">
        <v>24</v>
      </c>
      <c r="K82" s="74" t="s">
        <v>24</v>
      </c>
      <c r="L82" s="74" t="s">
        <v>24</v>
      </c>
      <c r="M82" s="74" t="s">
        <v>24</v>
      </c>
      <c r="N82" s="73" t="s">
        <v>24</v>
      </c>
      <c r="O82" s="210" t="s">
        <v>24</v>
      </c>
      <c r="P82" s="210" t="s">
        <v>24</v>
      </c>
      <c r="R82" s="88">
        <v>1975</v>
      </c>
      <c r="S82" s="73" t="s">
        <v>24</v>
      </c>
      <c r="T82" s="74" t="s">
        <v>24</v>
      </c>
      <c r="U82" s="74" t="s">
        <v>24</v>
      </c>
      <c r="V82" s="74" t="s">
        <v>24</v>
      </c>
      <c r="W82" s="74" t="s">
        <v>24</v>
      </c>
      <c r="X82" s="74" t="s">
        <v>24</v>
      </c>
      <c r="Y82" s="74" t="s">
        <v>24</v>
      </c>
      <c r="Z82" s="74" t="s">
        <v>24</v>
      </c>
      <c r="AA82" s="74" t="s">
        <v>24</v>
      </c>
      <c r="AB82" s="74" t="s">
        <v>24</v>
      </c>
      <c r="AC82" s="74" t="s">
        <v>24</v>
      </c>
      <c r="AD82" s="73" t="s">
        <v>24</v>
      </c>
      <c r="AE82" s="210" t="s">
        <v>24</v>
      </c>
      <c r="AF82" s="210" t="s">
        <v>24</v>
      </c>
      <c r="AH82" s="88">
        <v>1975</v>
      </c>
      <c r="AI82" s="73" t="s">
        <v>24</v>
      </c>
      <c r="AJ82" s="74" t="s">
        <v>24</v>
      </c>
      <c r="AK82" s="74" t="s">
        <v>24</v>
      </c>
      <c r="AL82" s="74" t="s">
        <v>24</v>
      </c>
      <c r="AM82" s="74" t="s">
        <v>24</v>
      </c>
      <c r="AN82" s="74" t="s">
        <v>24</v>
      </c>
      <c r="AO82" s="74" t="s">
        <v>24</v>
      </c>
      <c r="AP82" s="74" t="s">
        <v>24</v>
      </c>
      <c r="AQ82" s="74" t="s">
        <v>24</v>
      </c>
      <c r="AR82" s="74" t="s">
        <v>24</v>
      </c>
      <c r="AS82" s="74" t="s">
        <v>24</v>
      </c>
      <c r="AT82" s="73" t="s">
        <v>24</v>
      </c>
      <c r="AU82" s="210" t="s">
        <v>24</v>
      </c>
      <c r="AV82" s="210" t="s">
        <v>24</v>
      </c>
      <c r="AW82" s="74" t="s">
        <v>24</v>
      </c>
      <c r="AY82" s="88">
        <v>1975</v>
      </c>
    </row>
    <row r="83" spans="2:51">
      <c r="B83" s="88">
        <v>1976</v>
      </c>
      <c r="C83" s="73" t="s">
        <v>24</v>
      </c>
      <c r="D83" s="74" t="s">
        <v>24</v>
      </c>
      <c r="E83" s="74" t="s">
        <v>24</v>
      </c>
      <c r="F83" s="74" t="s">
        <v>24</v>
      </c>
      <c r="G83" s="74" t="s">
        <v>24</v>
      </c>
      <c r="H83" s="74" t="s">
        <v>24</v>
      </c>
      <c r="I83" s="74" t="s">
        <v>24</v>
      </c>
      <c r="J83" s="74" t="s">
        <v>24</v>
      </c>
      <c r="K83" s="74" t="s">
        <v>24</v>
      </c>
      <c r="L83" s="74" t="s">
        <v>24</v>
      </c>
      <c r="M83" s="74" t="s">
        <v>24</v>
      </c>
      <c r="N83" s="73" t="s">
        <v>24</v>
      </c>
      <c r="O83" s="210" t="s">
        <v>24</v>
      </c>
      <c r="P83" s="210" t="s">
        <v>24</v>
      </c>
      <c r="R83" s="88">
        <v>1976</v>
      </c>
      <c r="S83" s="73" t="s">
        <v>24</v>
      </c>
      <c r="T83" s="74" t="s">
        <v>24</v>
      </c>
      <c r="U83" s="74" t="s">
        <v>24</v>
      </c>
      <c r="V83" s="74" t="s">
        <v>24</v>
      </c>
      <c r="W83" s="74" t="s">
        <v>24</v>
      </c>
      <c r="X83" s="74" t="s">
        <v>24</v>
      </c>
      <c r="Y83" s="74" t="s">
        <v>24</v>
      </c>
      <c r="Z83" s="74" t="s">
        <v>24</v>
      </c>
      <c r="AA83" s="74" t="s">
        <v>24</v>
      </c>
      <c r="AB83" s="74" t="s">
        <v>24</v>
      </c>
      <c r="AC83" s="74" t="s">
        <v>24</v>
      </c>
      <c r="AD83" s="73" t="s">
        <v>24</v>
      </c>
      <c r="AE83" s="210" t="s">
        <v>24</v>
      </c>
      <c r="AF83" s="210" t="s">
        <v>24</v>
      </c>
      <c r="AH83" s="88">
        <v>1976</v>
      </c>
      <c r="AI83" s="73" t="s">
        <v>24</v>
      </c>
      <c r="AJ83" s="74" t="s">
        <v>24</v>
      </c>
      <c r="AK83" s="74" t="s">
        <v>24</v>
      </c>
      <c r="AL83" s="74" t="s">
        <v>24</v>
      </c>
      <c r="AM83" s="74" t="s">
        <v>24</v>
      </c>
      <c r="AN83" s="74" t="s">
        <v>24</v>
      </c>
      <c r="AO83" s="74" t="s">
        <v>24</v>
      </c>
      <c r="AP83" s="74" t="s">
        <v>24</v>
      </c>
      <c r="AQ83" s="74" t="s">
        <v>24</v>
      </c>
      <c r="AR83" s="74" t="s">
        <v>24</v>
      </c>
      <c r="AS83" s="74" t="s">
        <v>24</v>
      </c>
      <c r="AT83" s="73" t="s">
        <v>24</v>
      </c>
      <c r="AU83" s="210" t="s">
        <v>24</v>
      </c>
      <c r="AV83" s="210" t="s">
        <v>24</v>
      </c>
      <c r="AW83" s="74" t="s">
        <v>24</v>
      </c>
      <c r="AY83" s="88">
        <v>1976</v>
      </c>
    </row>
    <row r="84" spans="2:51">
      <c r="B84" s="88">
        <v>1977</v>
      </c>
      <c r="C84" s="73" t="s">
        <v>24</v>
      </c>
      <c r="D84" s="74" t="s">
        <v>24</v>
      </c>
      <c r="E84" s="74" t="s">
        <v>24</v>
      </c>
      <c r="F84" s="74" t="s">
        <v>24</v>
      </c>
      <c r="G84" s="74" t="s">
        <v>24</v>
      </c>
      <c r="H84" s="74" t="s">
        <v>24</v>
      </c>
      <c r="I84" s="74" t="s">
        <v>24</v>
      </c>
      <c r="J84" s="74" t="s">
        <v>24</v>
      </c>
      <c r="K84" s="74" t="s">
        <v>24</v>
      </c>
      <c r="L84" s="74" t="s">
        <v>24</v>
      </c>
      <c r="M84" s="74" t="s">
        <v>24</v>
      </c>
      <c r="N84" s="73" t="s">
        <v>24</v>
      </c>
      <c r="O84" s="210" t="s">
        <v>24</v>
      </c>
      <c r="P84" s="210" t="s">
        <v>24</v>
      </c>
      <c r="R84" s="88">
        <v>1977</v>
      </c>
      <c r="S84" s="73" t="s">
        <v>24</v>
      </c>
      <c r="T84" s="74" t="s">
        <v>24</v>
      </c>
      <c r="U84" s="74" t="s">
        <v>24</v>
      </c>
      <c r="V84" s="74" t="s">
        <v>24</v>
      </c>
      <c r="W84" s="74" t="s">
        <v>24</v>
      </c>
      <c r="X84" s="74" t="s">
        <v>24</v>
      </c>
      <c r="Y84" s="74" t="s">
        <v>24</v>
      </c>
      <c r="Z84" s="74" t="s">
        <v>24</v>
      </c>
      <c r="AA84" s="74" t="s">
        <v>24</v>
      </c>
      <c r="AB84" s="74" t="s">
        <v>24</v>
      </c>
      <c r="AC84" s="74" t="s">
        <v>24</v>
      </c>
      <c r="AD84" s="73" t="s">
        <v>24</v>
      </c>
      <c r="AE84" s="210" t="s">
        <v>24</v>
      </c>
      <c r="AF84" s="210" t="s">
        <v>24</v>
      </c>
      <c r="AH84" s="88">
        <v>1977</v>
      </c>
      <c r="AI84" s="73" t="s">
        <v>24</v>
      </c>
      <c r="AJ84" s="74" t="s">
        <v>24</v>
      </c>
      <c r="AK84" s="74" t="s">
        <v>24</v>
      </c>
      <c r="AL84" s="74" t="s">
        <v>24</v>
      </c>
      <c r="AM84" s="74" t="s">
        <v>24</v>
      </c>
      <c r="AN84" s="74" t="s">
        <v>24</v>
      </c>
      <c r="AO84" s="74" t="s">
        <v>24</v>
      </c>
      <c r="AP84" s="74" t="s">
        <v>24</v>
      </c>
      <c r="AQ84" s="74" t="s">
        <v>24</v>
      </c>
      <c r="AR84" s="74" t="s">
        <v>24</v>
      </c>
      <c r="AS84" s="74" t="s">
        <v>24</v>
      </c>
      <c r="AT84" s="73" t="s">
        <v>24</v>
      </c>
      <c r="AU84" s="210" t="s">
        <v>24</v>
      </c>
      <c r="AV84" s="210" t="s">
        <v>24</v>
      </c>
      <c r="AW84" s="74" t="s">
        <v>24</v>
      </c>
      <c r="AY84" s="88">
        <v>1977</v>
      </c>
    </row>
    <row r="85" spans="2:51">
      <c r="B85" s="88">
        <v>1978</v>
      </c>
      <c r="C85" s="73" t="s">
        <v>24</v>
      </c>
      <c r="D85" s="74" t="s">
        <v>24</v>
      </c>
      <c r="E85" s="74" t="s">
        <v>24</v>
      </c>
      <c r="F85" s="74" t="s">
        <v>24</v>
      </c>
      <c r="G85" s="74" t="s">
        <v>24</v>
      </c>
      <c r="H85" s="74" t="s">
        <v>24</v>
      </c>
      <c r="I85" s="74" t="s">
        <v>24</v>
      </c>
      <c r="J85" s="74" t="s">
        <v>24</v>
      </c>
      <c r="K85" s="74" t="s">
        <v>24</v>
      </c>
      <c r="L85" s="74" t="s">
        <v>24</v>
      </c>
      <c r="M85" s="74" t="s">
        <v>24</v>
      </c>
      <c r="N85" s="73" t="s">
        <v>24</v>
      </c>
      <c r="O85" s="210" t="s">
        <v>24</v>
      </c>
      <c r="P85" s="210" t="s">
        <v>24</v>
      </c>
      <c r="R85" s="88">
        <v>1978</v>
      </c>
      <c r="S85" s="73" t="s">
        <v>24</v>
      </c>
      <c r="T85" s="74" t="s">
        <v>24</v>
      </c>
      <c r="U85" s="74" t="s">
        <v>24</v>
      </c>
      <c r="V85" s="74" t="s">
        <v>24</v>
      </c>
      <c r="W85" s="74" t="s">
        <v>24</v>
      </c>
      <c r="X85" s="74" t="s">
        <v>24</v>
      </c>
      <c r="Y85" s="74" t="s">
        <v>24</v>
      </c>
      <c r="Z85" s="74" t="s">
        <v>24</v>
      </c>
      <c r="AA85" s="74" t="s">
        <v>24</v>
      </c>
      <c r="AB85" s="74" t="s">
        <v>24</v>
      </c>
      <c r="AC85" s="74" t="s">
        <v>24</v>
      </c>
      <c r="AD85" s="73" t="s">
        <v>24</v>
      </c>
      <c r="AE85" s="210" t="s">
        <v>24</v>
      </c>
      <c r="AF85" s="210" t="s">
        <v>24</v>
      </c>
      <c r="AH85" s="88">
        <v>1978</v>
      </c>
      <c r="AI85" s="73" t="s">
        <v>24</v>
      </c>
      <c r="AJ85" s="74" t="s">
        <v>24</v>
      </c>
      <c r="AK85" s="74" t="s">
        <v>24</v>
      </c>
      <c r="AL85" s="74" t="s">
        <v>24</v>
      </c>
      <c r="AM85" s="74" t="s">
        <v>24</v>
      </c>
      <c r="AN85" s="74" t="s">
        <v>24</v>
      </c>
      <c r="AO85" s="74" t="s">
        <v>24</v>
      </c>
      <c r="AP85" s="74" t="s">
        <v>24</v>
      </c>
      <c r="AQ85" s="74" t="s">
        <v>24</v>
      </c>
      <c r="AR85" s="74" t="s">
        <v>24</v>
      </c>
      <c r="AS85" s="74" t="s">
        <v>24</v>
      </c>
      <c r="AT85" s="73" t="s">
        <v>24</v>
      </c>
      <c r="AU85" s="210" t="s">
        <v>24</v>
      </c>
      <c r="AV85" s="210" t="s">
        <v>24</v>
      </c>
      <c r="AW85" s="74" t="s">
        <v>24</v>
      </c>
      <c r="AY85" s="88">
        <v>1978</v>
      </c>
    </row>
    <row r="86" spans="2:51">
      <c r="B86" s="89">
        <v>1979</v>
      </c>
      <c r="C86" s="73" t="s">
        <v>24</v>
      </c>
      <c r="D86" s="74" t="s">
        <v>24</v>
      </c>
      <c r="E86" s="74" t="s">
        <v>24</v>
      </c>
      <c r="F86" s="74" t="s">
        <v>24</v>
      </c>
      <c r="G86" s="74" t="s">
        <v>24</v>
      </c>
      <c r="H86" s="74" t="s">
        <v>24</v>
      </c>
      <c r="I86" s="74" t="s">
        <v>24</v>
      </c>
      <c r="J86" s="74" t="s">
        <v>24</v>
      </c>
      <c r="K86" s="74" t="s">
        <v>24</v>
      </c>
      <c r="L86" s="74" t="s">
        <v>24</v>
      </c>
      <c r="M86" s="74" t="s">
        <v>24</v>
      </c>
      <c r="N86" s="73" t="s">
        <v>24</v>
      </c>
      <c r="O86" s="210" t="s">
        <v>24</v>
      </c>
      <c r="P86" s="210" t="s">
        <v>24</v>
      </c>
      <c r="R86" s="89">
        <v>1979</v>
      </c>
      <c r="S86" s="73" t="s">
        <v>24</v>
      </c>
      <c r="T86" s="74" t="s">
        <v>24</v>
      </c>
      <c r="U86" s="74" t="s">
        <v>24</v>
      </c>
      <c r="V86" s="74" t="s">
        <v>24</v>
      </c>
      <c r="W86" s="74" t="s">
        <v>24</v>
      </c>
      <c r="X86" s="74" t="s">
        <v>24</v>
      </c>
      <c r="Y86" s="74" t="s">
        <v>24</v>
      </c>
      <c r="Z86" s="74" t="s">
        <v>24</v>
      </c>
      <c r="AA86" s="74" t="s">
        <v>24</v>
      </c>
      <c r="AB86" s="74" t="s">
        <v>24</v>
      </c>
      <c r="AC86" s="74" t="s">
        <v>24</v>
      </c>
      <c r="AD86" s="73" t="s">
        <v>24</v>
      </c>
      <c r="AE86" s="210" t="s">
        <v>24</v>
      </c>
      <c r="AF86" s="210" t="s">
        <v>24</v>
      </c>
      <c r="AH86" s="89">
        <v>1979</v>
      </c>
      <c r="AI86" s="73" t="s">
        <v>24</v>
      </c>
      <c r="AJ86" s="74" t="s">
        <v>24</v>
      </c>
      <c r="AK86" s="74" t="s">
        <v>24</v>
      </c>
      <c r="AL86" s="74" t="s">
        <v>24</v>
      </c>
      <c r="AM86" s="74" t="s">
        <v>24</v>
      </c>
      <c r="AN86" s="74" t="s">
        <v>24</v>
      </c>
      <c r="AO86" s="74" t="s">
        <v>24</v>
      </c>
      <c r="AP86" s="74" t="s">
        <v>24</v>
      </c>
      <c r="AQ86" s="74" t="s">
        <v>24</v>
      </c>
      <c r="AR86" s="74" t="s">
        <v>24</v>
      </c>
      <c r="AS86" s="74" t="s">
        <v>24</v>
      </c>
      <c r="AT86" s="73" t="s">
        <v>24</v>
      </c>
      <c r="AU86" s="210" t="s">
        <v>24</v>
      </c>
      <c r="AV86" s="210" t="s">
        <v>24</v>
      </c>
      <c r="AW86" s="74" t="s">
        <v>24</v>
      </c>
      <c r="AY86" s="89">
        <v>1979</v>
      </c>
    </row>
    <row r="87" spans="2:51">
      <c r="B87" s="89">
        <v>1980</v>
      </c>
      <c r="C87" s="73" t="s">
        <v>24</v>
      </c>
      <c r="D87" s="74" t="s">
        <v>24</v>
      </c>
      <c r="E87" s="74" t="s">
        <v>24</v>
      </c>
      <c r="F87" s="74" t="s">
        <v>24</v>
      </c>
      <c r="G87" s="74" t="s">
        <v>24</v>
      </c>
      <c r="H87" s="74" t="s">
        <v>24</v>
      </c>
      <c r="I87" s="74" t="s">
        <v>24</v>
      </c>
      <c r="J87" s="74" t="s">
        <v>24</v>
      </c>
      <c r="K87" s="74" t="s">
        <v>24</v>
      </c>
      <c r="L87" s="74" t="s">
        <v>24</v>
      </c>
      <c r="M87" s="74" t="s">
        <v>24</v>
      </c>
      <c r="N87" s="73" t="s">
        <v>24</v>
      </c>
      <c r="O87" s="210" t="s">
        <v>24</v>
      </c>
      <c r="P87" s="210" t="s">
        <v>24</v>
      </c>
      <c r="R87" s="89">
        <v>1980</v>
      </c>
      <c r="S87" s="73" t="s">
        <v>24</v>
      </c>
      <c r="T87" s="74" t="s">
        <v>24</v>
      </c>
      <c r="U87" s="74" t="s">
        <v>24</v>
      </c>
      <c r="V87" s="74" t="s">
        <v>24</v>
      </c>
      <c r="W87" s="74" t="s">
        <v>24</v>
      </c>
      <c r="X87" s="74" t="s">
        <v>24</v>
      </c>
      <c r="Y87" s="74" t="s">
        <v>24</v>
      </c>
      <c r="Z87" s="74" t="s">
        <v>24</v>
      </c>
      <c r="AA87" s="74" t="s">
        <v>24</v>
      </c>
      <c r="AB87" s="74" t="s">
        <v>24</v>
      </c>
      <c r="AC87" s="74" t="s">
        <v>24</v>
      </c>
      <c r="AD87" s="73" t="s">
        <v>24</v>
      </c>
      <c r="AE87" s="210" t="s">
        <v>24</v>
      </c>
      <c r="AF87" s="210" t="s">
        <v>24</v>
      </c>
      <c r="AH87" s="89">
        <v>1980</v>
      </c>
      <c r="AI87" s="73" t="s">
        <v>24</v>
      </c>
      <c r="AJ87" s="74" t="s">
        <v>24</v>
      </c>
      <c r="AK87" s="74" t="s">
        <v>24</v>
      </c>
      <c r="AL87" s="74" t="s">
        <v>24</v>
      </c>
      <c r="AM87" s="74" t="s">
        <v>24</v>
      </c>
      <c r="AN87" s="74" t="s">
        <v>24</v>
      </c>
      <c r="AO87" s="74" t="s">
        <v>24</v>
      </c>
      <c r="AP87" s="74" t="s">
        <v>24</v>
      </c>
      <c r="AQ87" s="74" t="s">
        <v>24</v>
      </c>
      <c r="AR87" s="74" t="s">
        <v>24</v>
      </c>
      <c r="AS87" s="74" t="s">
        <v>24</v>
      </c>
      <c r="AT87" s="73" t="s">
        <v>24</v>
      </c>
      <c r="AU87" s="210" t="s">
        <v>24</v>
      </c>
      <c r="AV87" s="210" t="s">
        <v>24</v>
      </c>
      <c r="AW87" s="74" t="s">
        <v>24</v>
      </c>
      <c r="AY87" s="89">
        <v>1980</v>
      </c>
    </row>
    <row r="88" spans="2:51">
      <c r="B88" s="89">
        <v>1981</v>
      </c>
      <c r="C88" s="73" t="s">
        <v>24</v>
      </c>
      <c r="D88" s="74" t="s">
        <v>24</v>
      </c>
      <c r="E88" s="74" t="s">
        <v>24</v>
      </c>
      <c r="F88" s="74" t="s">
        <v>24</v>
      </c>
      <c r="G88" s="74" t="s">
        <v>24</v>
      </c>
      <c r="H88" s="74" t="s">
        <v>24</v>
      </c>
      <c r="I88" s="74" t="s">
        <v>24</v>
      </c>
      <c r="J88" s="74" t="s">
        <v>24</v>
      </c>
      <c r="K88" s="74" t="s">
        <v>24</v>
      </c>
      <c r="L88" s="74" t="s">
        <v>24</v>
      </c>
      <c r="M88" s="74" t="s">
        <v>24</v>
      </c>
      <c r="N88" s="73" t="s">
        <v>24</v>
      </c>
      <c r="O88" s="210" t="s">
        <v>24</v>
      </c>
      <c r="P88" s="210" t="s">
        <v>24</v>
      </c>
      <c r="R88" s="89">
        <v>1981</v>
      </c>
      <c r="S88" s="73" t="s">
        <v>24</v>
      </c>
      <c r="T88" s="74" t="s">
        <v>24</v>
      </c>
      <c r="U88" s="74" t="s">
        <v>24</v>
      </c>
      <c r="V88" s="74" t="s">
        <v>24</v>
      </c>
      <c r="W88" s="74" t="s">
        <v>24</v>
      </c>
      <c r="X88" s="74" t="s">
        <v>24</v>
      </c>
      <c r="Y88" s="74" t="s">
        <v>24</v>
      </c>
      <c r="Z88" s="74" t="s">
        <v>24</v>
      </c>
      <c r="AA88" s="74" t="s">
        <v>24</v>
      </c>
      <c r="AB88" s="74" t="s">
        <v>24</v>
      </c>
      <c r="AC88" s="74" t="s">
        <v>24</v>
      </c>
      <c r="AD88" s="73" t="s">
        <v>24</v>
      </c>
      <c r="AE88" s="210" t="s">
        <v>24</v>
      </c>
      <c r="AF88" s="210" t="s">
        <v>24</v>
      </c>
      <c r="AH88" s="89">
        <v>1981</v>
      </c>
      <c r="AI88" s="73" t="s">
        <v>24</v>
      </c>
      <c r="AJ88" s="74" t="s">
        <v>24</v>
      </c>
      <c r="AK88" s="74" t="s">
        <v>24</v>
      </c>
      <c r="AL88" s="74" t="s">
        <v>24</v>
      </c>
      <c r="AM88" s="74" t="s">
        <v>24</v>
      </c>
      <c r="AN88" s="74" t="s">
        <v>24</v>
      </c>
      <c r="AO88" s="74" t="s">
        <v>24</v>
      </c>
      <c r="AP88" s="74" t="s">
        <v>24</v>
      </c>
      <c r="AQ88" s="74" t="s">
        <v>24</v>
      </c>
      <c r="AR88" s="74" t="s">
        <v>24</v>
      </c>
      <c r="AS88" s="74" t="s">
        <v>24</v>
      </c>
      <c r="AT88" s="73" t="s">
        <v>24</v>
      </c>
      <c r="AU88" s="210" t="s">
        <v>24</v>
      </c>
      <c r="AV88" s="210" t="s">
        <v>24</v>
      </c>
      <c r="AW88" s="74" t="s">
        <v>24</v>
      </c>
      <c r="AY88" s="89">
        <v>1981</v>
      </c>
    </row>
    <row r="89" spans="2:51">
      <c r="B89" s="89">
        <v>1982</v>
      </c>
      <c r="C89" s="73" t="s">
        <v>24</v>
      </c>
      <c r="D89" s="74" t="s">
        <v>24</v>
      </c>
      <c r="E89" s="74" t="s">
        <v>24</v>
      </c>
      <c r="F89" s="74" t="s">
        <v>24</v>
      </c>
      <c r="G89" s="74" t="s">
        <v>24</v>
      </c>
      <c r="H89" s="74" t="s">
        <v>24</v>
      </c>
      <c r="I89" s="74" t="s">
        <v>24</v>
      </c>
      <c r="J89" s="74" t="s">
        <v>24</v>
      </c>
      <c r="K89" s="74" t="s">
        <v>24</v>
      </c>
      <c r="L89" s="74" t="s">
        <v>24</v>
      </c>
      <c r="M89" s="74" t="s">
        <v>24</v>
      </c>
      <c r="N89" s="73" t="s">
        <v>24</v>
      </c>
      <c r="O89" s="210" t="s">
        <v>24</v>
      </c>
      <c r="P89" s="210" t="s">
        <v>24</v>
      </c>
      <c r="R89" s="89">
        <v>1982</v>
      </c>
      <c r="S89" s="73" t="s">
        <v>24</v>
      </c>
      <c r="T89" s="74" t="s">
        <v>24</v>
      </c>
      <c r="U89" s="74" t="s">
        <v>24</v>
      </c>
      <c r="V89" s="74" t="s">
        <v>24</v>
      </c>
      <c r="W89" s="74" t="s">
        <v>24</v>
      </c>
      <c r="X89" s="74" t="s">
        <v>24</v>
      </c>
      <c r="Y89" s="74" t="s">
        <v>24</v>
      </c>
      <c r="Z89" s="74" t="s">
        <v>24</v>
      </c>
      <c r="AA89" s="74" t="s">
        <v>24</v>
      </c>
      <c r="AB89" s="74" t="s">
        <v>24</v>
      </c>
      <c r="AC89" s="74" t="s">
        <v>24</v>
      </c>
      <c r="AD89" s="73" t="s">
        <v>24</v>
      </c>
      <c r="AE89" s="210" t="s">
        <v>24</v>
      </c>
      <c r="AF89" s="210" t="s">
        <v>24</v>
      </c>
      <c r="AH89" s="89">
        <v>1982</v>
      </c>
      <c r="AI89" s="73" t="s">
        <v>24</v>
      </c>
      <c r="AJ89" s="74" t="s">
        <v>24</v>
      </c>
      <c r="AK89" s="74" t="s">
        <v>24</v>
      </c>
      <c r="AL89" s="74" t="s">
        <v>24</v>
      </c>
      <c r="AM89" s="74" t="s">
        <v>24</v>
      </c>
      <c r="AN89" s="74" t="s">
        <v>24</v>
      </c>
      <c r="AO89" s="74" t="s">
        <v>24</v>
      </c>
      <c r="AP89" s="74" t="s">
        <v>24</v>
      </c>
      <c r="AQ89" s="74" t="s">
        <v>24</v>
      </c>
      <c r="AR89" s="74" t="s">
        <v>24</v>
      </c>
      <c r="AS89" s="74" t="s">
        <v>24</v>
      </c>
      <c r="AT89" s="73" t="s">
        <v>24</v>
      </c>
      <c r="AU89" s="210" t="s">
        <v>24</v>
      </c>
      <c r="AV89" s="210" t="s">
        <v>24</v>
      </c>
      <c r="AW89" s="74" t="s">
        <v>24</v>
      </c>
      <c r="AY89" s="89">
        <v>1982</v>
      </c>
    </row>
    <row r="90" spans="2:51">
      <c r="B90" s="89">
        <v>1983</v>
      </c>
      <c r="C90" s="73" t="s">
        <v>24</v>
      </c>
      <c r="D90" s="74" t="s">
        <v>24</v>
      </c>
      <c r="E90" s="74" t="s">
        <v>24</v>
      </c>
      <c r="F90" s="74" t="s">
        <v>24</v>
      </c>
      <c r="G90" s="74" t="s">
        <v>24</v>
      </c>
      <c r="H90" s="74" t="s">
        <v>24</v>
      </c>
      <c r="I90" s="74" t="s">
        <v>24</v>
      </c>
      <c r="J90" s="74" t="s">
        <v>24</v>
      </c>
      <c r="K90" s="74" t="s">
        <v>24</v>
      </c>
      <c r="L90" s="74" t="s">
        <v>24</v>
      </c>
      <c r="M90" s="74" t="s">
        <v>24</v>
      </c>
      <c r="N90" s="73" t="s">
        <v>24</v>
      </c>
      <c r="O90" s="210" t="s">
        <v>24</v>
      </c>
      <c r="P90" s="210" t="s">
        <v>24</v>
      </c>
      <c r="R90" s="89">
        <v>1983</v>
      </c>
      <c r="S90" s="73" t="s">
        <v>24</v>
      </c>
      <c r="T90" s="74" t="s">
        <v>24</v>
      </c>
      <c r="U90" s="74" t="s">
        <v>24</v>
      </c>
      <c r="V90" s="74" t="s">
        <v>24</v>
      </c>
      <c r="W90" s="74" t="s">
        <v>24</v>
      </c>
      <c r="X90" s="74" t="s">
        <v>24</v>
      </c>
      <c r="Y90" s="74" t="s">
        <v>24</v>
      </c>
      <c r="Z90" s="74" t="s">
        <v>24</v>
      </c>
      <c r="AA90" s="74" t="s">
        <v>24</v>
      </c>
      <c r="AB90" s="74" t="s">
        <v>24</v>
      </c>
      <c r="AC90" s="74" t="s">
        <v>24</v>
      </c>
      <c r="AD90" s="73" t="s">
        <v>24</v>
      </c>
      <c r="AE90" s="210" t="s">
        <v>24</v>
      </c>
      <c r="AF90" s="210" t="s">
        <v>24</v>
      </c>
      <c r="AH90" s="89">
        <v>1983</v>
      </c>
      <c r="AI90" s="73" t="s">
        <v>24</v>
      </c>
      <c r="AJ90" s="74" t="s">
        <v>24</v>
      </c>
      <c r="AK90" s="74" t="s">
        <v>24</v>
      </c>
      <c r="AL90" s="74" t="s">
        <v>24</v>
      </c>
      <c r="AM90" s="74" t="s">
        <v>24</v>
      </c>
      <c r="AN90" s="74" t="s">
        <v>24</v>
      </c>
      <c r="AO90" s="74" t="s">
        <v>24</v>
      </c>
      <c r="AP90" s="74" t="s">
        <v>24</v>
      </c>
      <c r="AQ90" s="74" t="s">
        <v>24</v>
      </c>
      <c r="AR90" s="74" t="s">
        <v>24</v>
      </c>
      <c r="AS90" s="74" t="s">
        <v>24</v>
      </c>
      <c r="AT90" s="73" t="s">
        <v>24</v>
      </c>
      <c r="AU90" s="210" t="s">
        <v>24</v>
      </c>
      <c r="AV90" s="210" t="s">
        <v>24</v>
      </c>
      <c r="AW90" s="74" t="s">
        <v>24</v>
      </c>
      <c r="AY90" s="89">
        <v>1983</v>
      </c>
    </row>
    <row r="91" spans="2:51">
      <c r="B91" s="89">
        <v>1984</v>
      </c>
      <c r="C91" s="73" t="s">
        <v>24</v>
      </c>
      <c r="D91" s="74" t="s">
        <v>24</v>
      </c>
      <c r="E91" s="74" t="s">
        <v>24</v>
      </c>
      <c r="F91" s="74" t="s">
        <v>24</v>
      </c>
      <c r="G91" s="74" t="s">
        <v>24</v>
      </c>
      <c r="H91" s="74" t="s">
        <v>24</v>
      </c>
      <c r="I91" s="74" t="s">
        <v>24</v>
      </c>
      <c r="J91" s="74" t="s">
        <v>24</v>
      </c>
      <c r="K91" s="74" t="s">
        <v>24</v>
      </c>
      <c r="L91" s="74" t="s">
        <v>24</v>
      </c>
      <c r="M91" s="74" t="s">
        <v>24</v>
      </c>
      <c r="N91" s="73" t="s">
        <v>24</v>
      </c>
      <c r="O91" s="210" t="s">
        <v>24</v>
      </c>
      <c r="P91" s="210" t="s">
        <v>24</v>
      </c>
      <c r="R91" s="89">
        <v>1984</v>
      </c>
      <c r="S91" s="73" t="s">
        <v>24</v>
      </c>
      <c r="T91" s="74" t="s">
        <v>24</v>
      </c>
      <c r="U91" s="74" t="s">
        <v>24</v>
      </c>
      <c r="V91" s="74" t="s">
        <v>24</v>
      </c>
      <c r="W91" s="74" t="s">
        <v>24</v>
      </c>
      <c r="X91" s="74" t="s">
        <v>24</v>
      </c>
      <c r="Y91" s="74" t="s">
        <v>24</v>
      </c>
      <c r="Z91" s="74" t="s">
        <v>24</v>
      </c>
      <c r="AA91" s="74" t="s">
        <v>24</v>
      </c>
      <c r="AB91" s="74" t="s">
        <v>24</v>
      </c>
      <c r="AC91" s="74" t="s">
        <v>24</v>
      </c>
      <c r="AD91" s="73" t="s">
        <v>24</v>
      </c>
      <c r="AE91" s="210" t="s">
        <v>24</v>
      </c>
      <c r="AF91" s="210" t="s">
        <v>24</v>
      </c>
      <c r="AH91" s="89">
        <v>1984</v>
      </c>
      <c r="AI91" s="73" t="s">
        <v>24</v>
      </c>
      <c r="AJ91" s="74" t="s">
        <v>24</v>
      </c>
      <c r="AK91" s="74" t="s">
        <v>24</v>
      </c>
      <c r="AL91" s="74" t="s">
        <v>24</v>
      </c>
      <c r="AM91" s="74" t="s">
        <v>24</v>
      </c>
      <c r="AN91" s="74" t="s">
        <v>24</v>
      </c>
      <c r="AO91" s="74" t="s">
        <v>24</v>
      </c>
      <c r="AP91" s="74" t="s">
        <v>24</v>
      </c>
      <c r="AQ91" s="74" t="s">
        <v>24</v>
      </c>
      <c r="AR91" s="74" t="s">
        <v>24</v>
      </c>
      <c r="AS91" s="74" t="s">
        <v>24</v>
      </c>
      <c r="AT91" s="73" t="s">
        <v>24</v>
      </c>
      <c r="AU91" s="210" t="s">
        <v>24</v>
      </c>
      <c r="AV91" s="210" t="s">
        <v>24</v>
      </c>
      <c r="AW91" s="74" t="s">
        <v>24</v>
      </c>
      <c r="AY91" s="89">
        <v>1984</v>
      </c>
    </row>
    <row r="92" spans="2:51">
      <c r="B92" s="89">
        <v>1985</v>
      </c>
      <c r="C92" s="73" t="s">
        <v>24</v>
      </c>
      <c r="D92" s="74" t="s">
        <v>24</v>
      </c>
      <c r="E92" s="74" t="s">
        <v>24</v>
      </c>
      <c r="F92" s="74" t="s">
        <v>24</v>
      </c>
      <c r="G92" s="74" t="s">
        <v>24</v>
      </c>
      <c r="H92" s="74" t="s">
        <v>24</v>
      </c>
      <c r="I92" s="74" t="s">
        <v>24</v>
      </c>
      <c r="J92" s="74" t="s">
        <v>24</v>
      </c>
      <c r="K92" s="74" t="s">
        <v>24</v>
      </c>
      <c r="L92" s="74" t="s">
        <v>24</v>
      </c>
      <c r="M92" s="74" t="s">
        <v>24</v>
      </c>
      <c r="N92" s="73" t="s">
        <v>24</v>
      </c>
      <c r="O92" s="210" t="s">
        <v>24</v>
      </c>
      <c r="P92" s="210" t="s">
        <v>24</v>
      </c>
      <c r="R92" s="89">
        <v>1985</v>
      </c>
      <c r="S92" s="73" t="s">
        <v>24</v>
      </c>
      <c r="T92" s="74" t="s">
        <v>24</v>
      </c>
      <c r="U92" s="74" t="s">
        <v>24</v>
      </c>
      <c r="V92" s="74" t="s">
        <v>24</v>
      </c>
      <c r="W92" s="74" t="s">
        <v>24</v>
      </c>
      <c r="X92" s="74" t="s">
        <v>24</v>
      </c>
      <c r="Y92" s="74" t="s">
        <v>24</v>
      </c>
      <c r="Z92" s="74" t="s">
        <v>24</v>
      </c>
      <c r="AA92" s="74" t="s">
        <v>24</v>
      </c>
      <c r="AB92" s="74" t="s">
        <v>24</v>
      </c>
      <c r="AC92" s="74" t="s">
        <v>24</v>
      </c>
      <c r="AD92" s="73" t="s">
        <v>24</v>
      </c>
      <c r="AE92" s="210" t="s">
        <v>24</v>
      </c>
      <c r="AF92" s="210" t="s">
        <v>24</v>
      </c>
      <c r="AH92" s="89">
        <v>1985</v>
      </c>
      <c r="AI92" s="73" t="s">
        <v>24</v>
      </c>
      <c r="AJ92" s="74" t="s">
        <v>24</v>
      </c>
      <c r="AK92" s="74" t="s">
        <v>24</v>
      </c>
      <c r="AL92" s="74" t="s">
        <v>24</v>
      </c>
      <c r="AM92" s="74" t="s">
        <v>24</v>
      </c>
      <c r="AN92" s="74" t="s">
        <v>24</v>
      </c>
      <c r="AO92" s="74" t="s">
        <v>24</v>
      </c>
      <c r="AP92" s="74" t="s">
        <v>24</v>
      </c>
      <c r="AQ92" s="74" t="s">
        <v>24</v>
      </c>
      <c r="AR92" s="74" t="s">
        <v>24</v>
      </c>
      <c r="AS92" s="74" t="s">
        <v>24</v>
      </c>
      <c r="AT92" s="73" t="s">
        <v>24</v>
      </c>
      <c r="AU92" s="210" t="s">
        <v>24</v>
      </c>
      <c r="AV92" s="210" t="s">
        <v>24</v>
      </c>
      <c r="AW92" s="74" t="s">
        <v>24</v>
      </c>
      <c r="AY92" s="89">
        <v>1985</v>
      </c>
    </row>
    <row r="93" spans="2:51">
      <c r="B93" s="89">
        <v>1986</v>
      </c>
      <c r="C93" s="73" t="s">
        <v>24</v>
      </c>
      <c r="D93" s="74" t="s">
        <v>24</v>
      </c>
      <c r="E93" s="74" t="s">
        <v>24</v>
      </c>
      <c r="F93" s="74" t="s">
        <v>24</v>
      </c>
      <c r="G93" s="74" t="s">
        <v>24</v>
      </c>
      <c r="H93" s="74" t="s">
        <v>24</v>
      </c>
      <c r="I93" s="74" t="s">
        <v>24</v>
      </c>
      <c r="J93" s="74" t="s">
        <v>24</v>
      </c>
      <c r="K93" s="74" t="s">
        <v>24</v>
      </c>
      <c r="L93" s="74" t="s">
        <v>24</v>
      </c>
      <c r="M93" s="74" t="s">
        <v>24</v>
      </c>
      <c r="N93" s="73" t="s">
        <v>24</v>
      </c>
      <c r="O93" s="210" t="s">
        <v>24</v>
      </c>
      <c r="P93" s="210" t="s">
        <v>24</v>
      </c>
      <c r="R93" s="89">
        <v>1986</v>
      </c>
      <c r="S93" s="73" t="s">
        <v>24</v>
      </c>
      <c r="T93" s="74" t="s">
        <v>24</v>
      </c>
      <c r="U93" s="74" t="s">
        <v>24</v>
      </c>
      <c r="V93" s="74" t="s">
        <v>24</v>
      </c>
      <c r="W93" s="74" t="s">
        <v>24</v>
      </c>
      <c r="X93" s="74" t="s">
        <v>24</v>
      </c>
      <c r="Y93" s="74" t="s">
        <v>24</v>
      </c>
      <c r="Z93" s="74" t="s">
        <v>24</v>
      </c>
      <c r="AA93" s="74" t="s">
        <v>24</v>
      </c>
      <c r="AB93" s="74" t="s">
        <v>24</v>
      </c>
      <c r="AC93" s="74" t="s">
        <v>24</v>
      </c>
      <c r="AD93" s="73" t="s">
        <v>24</v>
      </c>
      <c r="AE93" s="210" t="s">
        <v>24</v>
      </c>
      <c r="AF93" s="210" t="s">
        <v>24</v>
      </c>
      <c r="AH93" s="89">
        <v>1986</v>
      </c>
      <c r="AI93" s="73" t="s">
        <v>24</v>
      </c>
      <c r="AJ93" s="74" t="s">
        <v>24</v>
      </c>
      <c r="AK93" s="74" t="s">
        <v>24</v>
      </c>
      <c r="AL93" s="74" t="s">
        <v>24</v>
      </c>
      <c r="AM93" s="74" t="s">
        <v>24</v>
      </c>
      <c r="AN93" s="74" t="s">
        <v>24</v>
      </c>
      <c r="AO93" s="74" t="s">
        <v>24</v>
      </c>
      <c r="AP93" s="74" t="s">
        <v>24</v>
      </c>
      <c r="AQ93" s="74" t="s">
        <v>24</v>
      </c>
      <c r="AR93" s="74" t="s">
        <v>24</v>
      </c>
      <c r="AS93" s="74" t="s">
        <v>24</v>
      </c>
      <c r="AT93" s="73" t="s">
        <v>24</v>
      </c>
      <c r="AU93" s="210" t="s">
        <v>24</v>
      </c>
      <c r="AV93" s="210" t="s">
        <v>24</v>
      </c>
      <c r="AW93" s="74" t="s">
        <v>24</v>
      </c>
      <c r="AY93" s="89">
        <v>1986</v>
      </c>
    </row>
    <row r="94" spans="2:51">
      <c r="B94" s="89">
        <v>1987</v>
      </c>
      <c r="C94" s="73" t="s">
        <v>24</v>
      </c>
      <c r="D94" s="74" t="s">
        <v>24</v>
      </c>
      <c r="E94" s="74" t="s">
        <v>24</v>
      </c>
      <c r="F94" s="74" t="s">
        <v>24</v>
      </c>
      <c r="G94" s="74" t="s">
        <v>24</v>
      </c>
      <c r="H94" s="74" t="s">
        <v>24</v>
      </c>
      <c r="I94" s="74" t="s">
        <v>24</v>
      </c>
      <c r="J94" s="74" t="s">
        <v>24</v>
      </c>
      <c r="K94" s="74" t="s">
        <v>24</v>
      </c>
      <c r="L94" s="74" t="s">
        <v>24</v>
      </c>
      <c r="M94" s="74" t="s">
        <v>24</v>
      </c>
      <c r="N94" s="73" t="s">
        <v>24</v>
      </c>
      <c r="O94" s="210" t="s">
        <v>24</v>
      </c>
      <c r="P94" s="210" t="s">
        <v>24</v>
      </c>
      <c r="R94" s="89">
        <v>1987</v>
      </c>
      <c r="S94" s="73" t="s">
        <v>24</v>
      </c>
      <c r="T94" s="74" t="s">
        <v>24</v>
      </c>
      <c r="U94" s="74" t="s">
        <v>24</v>
      </c>
      <c r="V94" s="74" t="s">
        <v>24</v>
      </c>
      <c r="W94" s="74" t="s">
        <v>24</v>
      </c>
      <c r="X94" s="74" t="s">
        <v>24</v>
      </c>
      <c r="Y94" s="74" t="s">
        <v>24</v>
      </c>
      <c r="Z94" s="74" t="s">
        <v>24</v>
      </c>
      <c r="AA94" s="74" t="s">
        <v>24</v>
      </c>
      <c r="AB94" s="74" t="s">
        <v>24</v>
      </c>
      <c r="AC94" s="74" t="s">
        <v>24</v>
      </c>
      <c r="AD94" s="73" t="s">
        <v>24</v>
      </c>
      <c r="AE94" s="210" t="s">
        <v>24</v>
      </c>
      <c r="AF94" s="210" t="s">
        <v>24</v>
      </c>
      <c r="AH94" s="89">
        <v>1987</v>
      </c>
      <c r="AI94" s="73" t="s">
        <v>24</v>
      </c>
      <c r="AJ94" s="74" t="s">
        <v>24</v>
      </c>
      <c r="AK94" s="74" t="s">
        <v>24</v>
      </c>
      <c r="AL94" s="74" t="s">
        <v>24</v>
      </c>
      <c r="AM94" s="74" t="s">
        <v>24</v>
      </c>
      <c r="AN94" s="74" t="s">
        <v>24</v>
      </c>
      <c r="AO94" s="74" t="s">
        <v>24</v>
      </c>
      <c r="AP94" s="74" t="s">
        <v>24</v>
      </c>
      <c r="AQ94" s="74" t="s">
        <v>24</v>
      </c>
      <c r="AR94" s="74" t="s">
        <v>24</v>
      </c>
      <c r="AS94" s="74" t="s">
        <v>24</v>
      </c>
      <c r="AT94" s="73" t="s">
        <v>24</v>
      </c>
      <c r="AU94" s="210" t="s">
        <v>24</v>
      </c>
      <c r="AV94" s="210" t="s">
        <v>24</v>
      </c>
      <c r="AW94" s="74" t="s">
        <v>24</v>
      </c>
      <c r="AY94" s="89">
        <v>1987</v>
      </c>
    </row>
    <row r="95" spans="2:51">
      <c r="B95" s="89">
        <v>1988</v>
      </c>
      <c r="C95" s="73" t="s">
        <v>24</v>
      </c>
      <c r="D95" s="74" t="s">
        <v>24</v>
      </c>
      <c r="E95" s="74" t="s">
        <v>24</v>
      </c>
      <c r="F95" s="74" t="s">
        <v>24</v>
      </c>
      <c r="G95" s="74" t="s">
        <v>24</v>
      </c>
      <c r="H95" s="74" t="s">
        <v>24</v>
      </c>
      <c r="I95" s="74" t="s">
        <v>24</v>
      </c>
      <c r="J95" s="74" t="s">
        <v>24</v>
      </c>
      <c r="K95" s="74" t="s">
        <v>24</v>
      </c>
      <c r="L95" s="74" t="s">
        <v>24</v>
      </c>
      <c r="M95" s="74" t="s">
        <v>24</v>
      </c>
      <c r="N95" s="73" t="s">
        <v>24</v>
      </c>
      <c r="O95" s="210" t="s">
        <v>24</v>
      </c>
      <c r="P95" s="210" t="s">
        <v>24</v>
      </c>
      <c r="R95" s="89">
        <v>1988</v>
      </c>
      <c r="S95" s="73" t="s">
        <v>24</v>
      </c>
      <c r="T95" s="74" t="s">
        <v>24</v>
      </c>
      <c r="U95" s="74" t="s">
        <v>24</v>
      </c>
      <c r="V95" s="74" t="s">
        <v>24</v>
      </c>
      <c r="W95" s="74" t="s">
        <v>24</v>
      </c>
      <c r="X95" s="74" t="s">
        <v>24</v>
      </c>
      <c r="Y95" s="74" t="s">
        <v>24</v>
      </c>
      <c r="Z95" s="74" t="s">
        <v>24</v>
      </c>
      <c r="AA95" s="74" t="s">
        <v>24</v>
      </c>
      <c r="AB95" s="74" t="s">
        <v>24</v>
      </c>
      <c r="AC95" s="74" t="s">
        <v>24</v>
      </c>
      <c r="AD95" s="73" t="s">
        <v>24</v>
      </c>
      <c r="AE95" s="210" t="s">
        <v>24</v>
      </c>
      <c r="AF95" s="210" t="s">
        <v>24</v>
      </c>
      <c r="AH95" s="89">
        <v>1988</v>
      </c>
      <c r="AI95" s="73" t="s">
        <v>24</v>
      </c>
      <c r="AJ95" s="74" t="s">
        <v>24</v>
      </c>
      <c r="AK95" s="74" t="s">
        <v>24</v>
      </c>
      <c r="AL95" s="74" t="s">
        <v>24</v>
      </c>
      <c r="AM95" s="74" t="s">
        <v>24</v>
      </c>
      <c r="AN95" s="74" t="s">
        <v>24</v>
      </c>
      <c r="AO95" s="74" t="s">
        <v>24</v>
      </c>
      <c r="AP95" s="74" t="s">
        <v>24</v>
      </c>
      <c r="AQ95" s="74" t="s">
        <v>24</v>
      </c>
      <c r="AR95" s="74" t="s">
        <v>24</v>
      </c>
      <c r="AS95" s="74" t="s">
        <v>24</v>
      </c>
      <c r="AT95" s="73" t="s">
        <v>24</v>
      </c>
      <c r="AU95" s="210" t="s">
        <v>24</v>
      </c>
      <c r="AV95" s="210" t="s">
        <v>24</v>
      </c>
      <c r="AW95" s="74" t="s">
        <v>24</v>
      </c>
      <c r="AY95" s="89">
        <v>1988</v>
      </c>
    </row>
    <row r="96" spans="2:51">
      <c r="B96" s="89">
        <v>1989</v>
      </c>
      <c r="C96" s="73" t="s">
        <v>24</v>
      </c>
      <c r="D96" s="74" t="s">
        <v>24</v>
      </c>
      <c r="E96" s="74" t="s">
        <v>24</v>
      </c>
      <c r="F96" s="74" t="s">
        <v>24</v>
      </c>
      <c r="G96" s="74" t="s">
        <v>24</v>
      </c>
      <c r="H96" s="74" t="s">
        <v>24</v>
      </c>
      <c r="I96" s="74" t="s">
        <v>24</v>
      </c>
      <c r="J96" s="74" t="s">
        <v>24</v>
      </c>
      <c r="K96" s="74" t="s">
        <v>24</v>
      </c>
      <c r="L96" s="74" t="s">
        <v>24</v>
      </c>
      <c r="M96" s="74" t="s">
        <v>24</v>
      </c>
      <c r="N96" s="73" t="s">
        <v>24</v>
      </c>
      <c r="O96" s="210" t="s">
        <v>24</v>
      </c>
      <c r="P96" s="210" t="s">
        <v>24</v>
      </c>
      <c r="R96" s="89">
        <v>1989</v>
      </c>
      <c r="S96" s="73" t="s">
        <v>24</v>
      </c>
      <c r="T96" s="74" t="s">
        <v>24</v>
      </c>
      <c r="U96" s="74" t="s">
        <v>24</v>
      </c>
      <c r="V96" s="74" t="s">
        <v>24</v>
      </c>
      <c r="W96" s="74" t="s">
        <v>24</v>
      </c>
      <c r="X96" s="74" t="s">
        <v>24</v>
      </c>
      <c r="Y96" s="74" t="s">
        <v>24</v>
      </c>
      <c r="Z96" s="74" t="s">
        <v>24</v>
      </c>
      <c r="AA96" s="74" t="s">
        <v>24</v>
      </c>
      <c r="AB96" s="74" t="s">
        <v>24</v>
      </c>
      <c r="AC96" s="74" t="s">
        <v>24</v>
      </c>
      <c r="AD96" s="73" t="s">
        <v>24</v>
      </c>
      <c r="AE96" s="210" t="s">
        <v>24</v>
      </c>
      <c r="AF96" s="210" t="s">
        <v>24</v>
      </c>
      <c r="AH96" s="89">
        <v>1989</v>
      </c>
      <c r="AI96" s="73" t="s">
        <v>24</v>
      </c>
      <c r="AJ96" s="74" t="s">
        <v>24</v>
      </c>
      <c r="AK96" s="74" t="s">
        <v>24</v>
      </c>
      <c r="AL96" s="74" t="s">
        <v>24</v>
      </c>
      <c r="AM96" s="74" t="s">
        <v>24</v>
      </c>
      <c r="AN96" s="74" t="s">
        <v>24</v>
      </c>
      <c r="AO96" s="74" t="s">
        <v>24</v>
      </c>
      <c r="AP96" s="74" t="s">
        <v>24</v>
      </c>
      <c r="AQ96" s="74" t="s">
        <v>24</v>
      </c>
      <c r="AR96" s="74" t="s">
        <v>24</v>
      </c>
      <c r="AS96" s="74" t="s">
        <v>24</v>
      </c>
      <c r="AT96" s="73" t="s">
        <v>24</v>
      </c>
      <c r="AU96" s="210" t="s">
        <v>24</v>
      </c>
      <c r="AV96" s="210" t="s">
        <v>24</v>
      </c>
      <c r="AW96" s="74" t="s">
        <v>24</v>
      </c>
      <c r="AY96" s="89">
        <v>1989</v>
      </c>
    </row>
    <row r="97" spans="2:51">
      <c r="B97" s="89">
        <v>1990</v>
      </c>
      <c r="C97" s="73" t="s">
        <v>24</v>
      </c>
      <c r="D97" s="74" t="s">
        <v>24</v>
      </c>
      <c r="E97" s="74" t="s">
        <v>24</v>
      </c>
      <c r="F97" s="74" t="s">
        <v>24</v>
      </c>
      <c r="G97" s="74" t="s">
        <v>24</v>
      </c>
      <c r="H97" s="74" t="s">
        <v>24</v>
      </c>
      <c r="I97" s="74" t="s">
        <v>24</v>
      </c>
      <c r="J97" s="74" t="s">
        <v>24</v>
      </c>
      <c r="K97" s="74" t="s">
        <v>24</v>
      </c>
      <c r="L97" s="74" t="s">
        <v>24</v>
      </c>
      <c r="M97" s="74" t="s">
        <v>24</v>
      </c>
      <c r="N97" s="73" t="s">
        <v>24</v>
      </c>
      <c r="O97" s="210" t="s">
        <v>24</v>
      </c>
      <c r="P97" s="210" t="s">
        <v>24</v>
      </c>
      <c r="R97" s="89">
        <v>1990</v>
      </c>
      <c r="S97" s="73" t="s">
        <v>24</v>
      </c>
      <c r="T97" s="74" t="s">
        <v>24</v>
      </c>
      <c r="U97" s="74" t="s">
        <v>24</v>
      </c>
      <c r="V97" s="74" t="s">
        <v>24</v>
      </c>
      <c r="W97" s="74" t="s">
        <v>24</v>
      </c>
      <c r="X97" s="74" t="s">
        <v>24</v>
      </c>
      <c r="Y97" s="74" t="s">
        <v>24</v>
      </c>
      <c r="Z97" s="74" t="s">
        <v>24</v>
      </c>
      <c r="AA97" s="74" t="s">
        <v>24</v>
      </c>
      <c r="AB97" s="74" t="s">
        <v>24</v>
      </c>
      <c r="AC97" s="74" t="s">
        <v>24</v>
      </c>
      <c r="AD97" s="73" t="s">
        <v>24</v>
      </c>
      <c r="AE97" s="210" t="s">
        <v>24</v>
      </c>
      <c r="AF97" s="210" t="s">
        <v>24</v>
      </c>
      <c r="AH97" s="89">
        <v>1990</v>
      </c>
      <c r="AI97" s="73" t="s">
        <v>24</v>
      </c>
      <c r="AJ97" s="74" t="s">
        <v>24</v>
      </c>
      <c r="AK97" s="74" t="s">
        <v>24</v>
      </c>
      <c r="AL97" s="74" t="s">
        <v>24</v>
      </c>
      <c r="AM97" s="74" t="s">
        <v>24</v>
      </c>
      <c r="AN97" s="74" t="s">
        <v>24</v>
      </c>
      <c r="AO97" s="74" t="s">
        <v>24</v>
      </c>
      <c r="AP97" s="74" t="s">
        <v>24</v>
      </c>
      <c r="AQ97" s="74" t="s">
        <v>24</v>
      </c>
      <c r="AR97" s="74" t="s">
        <v>24</v>
      </c>
      <c r="AS97" s="74" t="s">
        <v>24</v>
      </c>
      <c r="AT97" s="73" t="s">
        <v>24</v>
      </c>
      <c r="AU97" s="210" t="s">
        <v>24</v>
      </c>
      <c r="AV97" s="210" t="s">
        <v>24</v>
      </c>
      <c r="AW97" s="74" t="s">
        <v>24</v>
      </c>
      <c r="AY97" s="89">
        <v>1990</v>
      </c>
    </row>
    <row r="98" spans="2:51">
      <c r="B98" s="89">
        <v>1991</v>
      </c>
      <c r="C98" s="73" t="s">
        <v>24</v>
      </c>
      <c r="D98" s="74" t="s">
        <v>24</v>
      </c>
      <c r="E98" s="74" t="s">
        <v>24</v>
      </c>
      <c r="F98" s="74" t="s">
        <v>24</v>
      </c>
      <c r="G98" s="74" t="s">
        <v>24</v>
      </c>
      <c r="H98" s="74" t="s">
        <v>24</v>
      </c>
      <c r="I98" s="74" t="s">
        <v>24</v>
      </c>
      <c r="J98" s="74" t="s">
        <v>24</v>
      </c>
      <c r="K98" s="74" t="s">
        <v>24</v>
      </c>
      <c r="L98" s="74" t="s">
        <v>24</v>
      </c>
      <c r="M98" s="74" t="s">
        <v>24</v>
      </c>
      <c r="N98" s="73" t="s">
        <v>24</v>
      </c>
      <c r="O98" s="210" t="s">
        <v>24</v>
      </c>
      <c r="P98" s="210" t="s">
        <v>24</v>
      </c>
      <c r="R98" s="89">
        <v>1991</v>
      </c>
      <c r="S98" s="73" t="s">
        <v>24</v>
      </c>
      <c r="T98" s="74" t="s">
        <v>24</v>
      </c>
      <c r="U98" s="74" t="s">
        <v>24</v>
      </c>
      <c r="V98" s="74" t="s">
        <v>24</v>
      </c>
      <c r="W98" s="74" t="s">
        <v>24</v>
      </c>
      <c r="X98" s="74" t="s">
        <v>24</v>
      </c>
      <c r="Y98" s="74" t="s">
        <v>24</v>
      </c>
      <c r="Z98" s="74" t="s">
        <v>24</v>
      </c>
      <c r="AA98" s="74" t="s">
        <v>24</v>
      </c>
      <c r="AB98" s="74" t="s">
        <v>24</v>
      </c>
      <c r="AC98" s="74" t="s">
        <v>24</v>
      </c>
      <c r="AD98" s="73" t="s">
        <v>24</v>
      </c>
      <c r="AE98" s="210" t="s">
        <v>24</v>
      </c>
      <c r="AF98" s="210" t="s">
        <v>24</v>
      </c>
      <c r="AH98" s="89">
        <v>1991</v>
      </c>
      <c r="AI98" s="73" t="s">
        <v>24</v>
      </c>
      <c r="AJ98" s="74" t="s">
        <v>24</v>
      </c>
      <c r="AK98" s="74" t="s">
        <v>24</v>
      </c>
      <c r="AL98" s="74" t="s">
        <v>24</v>
      </c>
      <c r="AM98" s="74" t="s">
        <v>24</v>
      </c>
      <c r="AN98" s="74" t="s">
        <v>24</v>
      </c>
      <c r="AO98" s="74" t="s">
        <v>24</v>
      </c>
      <c r="AP98" s="74" t="s">
        <v>24</v>
      </c>
      <c r="AQ98" s="74" t="s">
        <v>24</v>
      </c>
      <c r="AR98" s="74" t="s">
        <v>24</v>
      </c>
      <c r="AS98" s="74" t="s">
        <v>24</v>
      </c>
      <c r="AT98" s="73" t="s">
        <v>24</v>
      </c>
      <c r="AU98" s="210" t="s">
        <v>24</v>
      </c>
      <c r="AV98" s="210" t="s">
        <v>24</v>
      </c>
      <c r="AW98" s="74" t="s">
        <v>24</v>
      </c>
      <c r="AY98" s="89">
        <v>1991</v>
      </c>
    </row>
    <row r="99" spans="2:51">
      <c r="B99" s="89">
        <v>1992</v>
      </c>
      <c r="C99" s="73" t="s">
        <v>24</v>
      </c>
      <c r="D99" s="74" t="s">
        <v>24</v>
      </c>
      <c r="E99" s="74" t="s">
        <v>24</v>
      </c>
      <c r="F99" s="74" t="s">
        <v>24</v>
      </c>
      <c r="G99" s="74" t="s">
        <v>24</v>
      </c>
      <c r="H99" s="74" t="s">
        <v>24</v>
      </c>
      <c r="I99" s="74" t="s">
        <v>24</v>
      </c>
      <c r="J99" s="74" t="s">
        <v>24</v>
      </c>
      <c r="K99" s="74" t="s">
        <v>24</v>
      </c>
      <c r="L99" s="74" t="s">
        <v>24</v>
      </c>
      <c r="M99" s="74" t="s">
        <v>24</v>
      </c>
      <c r="N99" s="73" t="s">
        <v>24</v>
      </c>
      <c r="O99" s="210" t="s">
        <v>24</v>
      </c>
      <c r="P99" s="210" t="s">
        <v>24</v>
      </c>
      <c r="R99" s="89">
        <v>1992</v>
      </c>
      <c r="S99" s="73" t="s">
        <v>24</v>
      </c>
      <c r="T99" s="74" t="s">
        <v>24</v>
      </c>
      <c r="U99" s="74" t="s">
        <v>24</v>
      </c>
      <c r="V99" s="74" t="s">
        <v>24</v>
      </c>
      <c r="W99" s="74" t="s">
        <v>24</v>
      </c>
      <c r="X99" s="74" t="s">
        <v>24</v>
      </c>
      <c r="Y99" s="74" t="s">
        <v>24</v>
      </c>
      <c r="Z99" s="74" t="s">
        <v>24</v>
      </c>
      <c r="AA99" s="74" t="s">
        <v>24</v>
      </c>
      <c r="AB99" s="74" t="s">
        <v>24</v>
      </c>
      <c r="AC99" s="74" t="s">
        <v>24</v>
      </c>
      <c r="AD99" s="73" t="s">
        <v>24</v>
      </c>
      <c r="AE99" s="210" t="s">
        <v>24</v>
      </c>
      <c r="AF99" s="210" t="s">
        <v>24</v>
      </c>
      <c r="AH99" s="89">
        <v>1992</v>
      </c>
      <c r="AI99" s="73" t="s">
        <v>24</v>
      </c>
      <c r="AJ99" s="74" t="s">
        <v>24</v>
      </c>
      <c r="AK99" s="74" t="s">
        <v>24</v>
      </c>
      <c r="AL99" s="74" t="s">
        <v>24</v>
      </c>
      <c r="AM99" s="74" t="s">
        <v>24</v>
      </c>
      <c r="AN99" s="74" t="s">
        <v>24</v>
      </c>
      <c r="AO99" s="74" t="s">
        <v>24</v>
      </c>
      <c r="AP99" s="74" t="s">
        <v>24</v>
      </c>
      <c r="AQ99" s="74" t="s">
        <v>24</v>
      </c>
      <c r="AR99" s="74" t="s">
        <v>24</v>
      </c>
      <c r="AS99" s="74" t="s">
        <v>24</v>
      </c>
      <c r="AT99" s="73" t="s">
        <v>24</v>
      </c>
      <c r="AU99" s="210" t="s">
        <v>24</v>
      </c>
      <c r="AV99" s="210" t="s">
        <v>24</v>
      </c>
      <c r="AW99" s="74" t="s">
        <v>24</v>
      </c>
      <c r="AY99" s="89">
        <v>1992</v>
      </c>
    </row>
    <row r="100" spans="2:51">
      <c r="B100" s="89">
        <v>1993</v>
      </c>
      <c r="C100" s="73" t="s">
        <v>24</v>
      </c>
      <c r="D100" s="74" t="s">
        <v>24</v>
      </c>
      <c r="E100" s="74" t="s">
        <v>24</v>
      </c>
      <c r="F100" s="74" t="s">
        <v>24</v>
      </c>
      <c r="G100" s="74" t="s">
        <v>24</v>
      </c>
      <c r="H100" s="74" t="s">
        <v>24</v>
      </c>
      <c r="I100" s="74" t="s">
        <v>24</v>
      </c>
      <c r="J100" s="74" t="s">
        <v>24</v>
      </c>
      <c r="K100" s="74" t="s">
        <v>24</v>
      </c>
      <c r="L100" s="74" t="s">
        <v>24</v>
      </c>
      <c r="M100" s="74" t="s">
        <v>24</v>
      </c>
      <c r="N100" s="73" t="s">
        <v>24</v>
      </c>
      <c r="O100" s="210" t="s">
        <v>24</v>
      </c>
      <c r="P100" s="210" t="s">
        <v>24</v>
      </c>
      <c r="R100" s="89">
        <v>1993</v>
      </c>
      <c r="S100" s="73" t="s">
        <v>24</v>
      </c>
      <c r="T100" s="74" t="s">
        <v>24</v>
      </c>
      <c r="U100" s="74" t="s">
        <v>24</v>
      </c>
      <c r="V100" s="74" t="s">
        <v>24</v>
      </c>
      <c r="W100" s="74" t="s">
        <v>24</v>
      </c>
      <c r="X100" s="74" t="s">
        <v>24</v>
      </c>
      <c r="Y100" s="74" t="s">
        <v>24</v>
      </c>
      <c r="Z100" s="74" t="s">
        <v>24</v>
      </c>
      <c r="AA100" s="74" t="s">
        <v>24</v>
      </c>
      <c r="AB100" s="74" t="s">
        <v>24</v>
      </c>
      <c r="AC100" s="74" t="s">
        <v>24</v>
      </c>
      <c r="AD100" s="73" t="s">
        <v>24</v>
      </c>
      <c r="AE100" s="210" t="s">
        <v>24</v>
      </c>
      <c r="AF100" s="210" t="s">
        <v>24</v>
      </c>
      <c r="AH100" s="89">
        <v>1993</v>
      </c>
      <c r="AI100" s="73" t="s">
        <v>24</v>
      </c>
      <c r="AJ100" s="74" t="s">
        <v>24</v>
      </c>
      <c r="AK100" s="74" t="s">
        <v>24</v>
      </c>
      <c r="AL100" s="74" t="s">
        <v>24</v>
      </c>
      <c r="AM100" s="74" t="s">
        <v>24</v>
      </c>
      <c r="AN100" s="74" t="s">
        <v>24</v>
      </c>
      <c r="AO100" s="74" t="s">
        <v>24</v>
      </c>
      <c r="AP100" s="74" t="s">
        <v>24</v>
      </c>
      <c r="AQ100" s="74" t="s">
        <v>24</v>
      </c>
      <c r="AR100" s="74" t="s">
        <v>24</v>
      </c>
      <c r="AS100" s="74" t="s">
        <v>24</v>
      </c>
      <c r="AT100" s="73" t="s">
        <v>24</v>
      </c>
      <c r="AU100" s="210" t="s">
        <v>24</v>
      </c>
      <c r="AV100" s="210" t="s">
        <v>24</v>
      </c>
      <c r="AW100" s="74" t="s">
        <v>24</v>
      </c>
      <c r="AY100" s="89">
        <v>1993</v>
      </c>
    </row>
    <row r="101" spans="2:51">
      <c r="B101" s="89">
        <v>1994</v>
      </c>
      <c r="C101" s="73" t="s">
        <v>24</v>
      </c>
      <c r="D101" s="74" t="s">
        <v>24</v>
      </c>
      <c r="E101" s="74" t="s">
        <v>24</v>
      </c>
      <c r="F101" s="74" t="s">
        <v>24</v>
      </c>
      <c r="G101" s="74" t="s">
        <v>24</v>
      </c>
      <c r="H101" s="74" t="s">
        <v>24</v>
      </c>
      <c r="I101" s="74" t="s">
        <v>24</v>
      </c>
      <c r="J101" s="74" t="s">
        <v>24</v>
      </c>
      <c r="K101" s="74" t="s">
        <v>24</v>
      </c>
      <c r="L101" s="74" t="s">
        <v>24</v>
      </c>
      <c r="M101" s="74" t="s">
        <v>24</v>
      </c>
      <c r="N101" s="73" t="s">
        <v>24</v>
      </c>
      <c r="O101" s="210" t="s">
        <v>24</v>
      </c>
      <c r="P101" s="210" t="s">
        <v>24</v>
      </c>
      <c r="R101" s="89">
        <v>1994</v>
      </c>
      <c r="S101" s="73" t="s">
        <v>24</v>
      </c>
      <c r="T101" s="74" t="s">
        <v>24</v>
      </c>
      <c r="U101" s="74" t="s">
        <v>24</v>
      </c>
      <c r="V101" s="74" t="s">
        <v>24</v>
      </c>
      <c r="W101" s="74" t="s">
        <v>24</v>
      </c>
      <c r="X101" s="74" t="s">
        <v>24</v>
      </c>
      <c r="Y101" s="74" t="s">
        <v>24</v>
      </c>
      <c r="Z101" s="74" t="s">
        <v>24</v>
      </c>
      <c r="AA101" s="74" t="s">
        <v>24</v>
      </c>
      <c r="AB101" s="74" t="s">
        <v>24</v>
      </c>
      <c r="AC101" s="74" t="s">
        <v>24</v>
      </c>
      <c r="AD101" s="73" t="s">
        <v>24</v>
      </c>
      <c r="AE101" s="210" t="s">
        <v>24</v>
      </c>
      <c r="AF101" s="210" t="s">
        <v>24</v>
      </c>
      <c r="AH101" s="89">
        <v>1994</v>
      </c>
      <c r="AI101" s="73" t="s">
        <v>24</v>
      </c>
      <c r="AJ101" s="74" t="s">
        <v>24</v>
      </c>
      <c r="AK101" s="74" t="s">
        <v>24</v>
      </c>
      <c r="AL101" s="74" t="s">
        <v>24</v>
      </c>
      <c r="AM101" s="74" t="s">
        <v>24</v>
      </c>
      <c r="AN101" s="74" t="s">
        <v>24</v>
      </c>
      <c r="AO101" s="74" t="s">
        <v>24</v>
      </c>
      <c r="AP101" s="74" t="s">
        <v>24</v>
      </c>
      <c r="AQ101" s="74" t="s">
        <v>24</v>
      </c>
      <c r="AR101" s="74" t="s">
        <v>24</v>
      </c>
      <c r="AS101" s="74" t="s">
        <v>24</v>
      </c>
      <c r="AT101" s="73" t="s">
        <v>24</v>
      </c>
      <c r="AU101" s="210" t="s">
        <v>24</v>
      </c>
      <c r="AV101" s="210" t="s">
        <v>24</v>
      </c>
      <c r="AW101" s="74" t="s">
        <v>24</v>
      </c>
      <c r="AY101" s="89">
        <v>1994</v>
      </c>
    </row>
    <row r="102" spans="2:51">
      <c r="B102" s="89">
        <v>1995</v>
      </c>
      <c r="C102" s="73" t="s">
        <v>24</v>
      </c>
      <c r="D102" s="74" t="s">
        <v>24</v>
      </c>
      <c r="E102" s="74" t="s">
        <v>24</v>
      </c>
      <c r="F102" s="74" t="s">
        <v>24</v>
      </c>
      <c r="G102" s="74" t="s">
        <v>24</v>
      </c>
      <c r="H102" s="74" t="s">
        <v>24</v>
      </c>
      <c r="I102" s="74" t="s">
        <v>24</v>
      </c>
      <c r="J102" s="74" t="s">
        <v>24</v>
      </c>
      <c r="K102" s="74" t="s">
        <v>24</v>
      </c>
      <c r="L102" s="74" t="s">
        <v>24</v>
      </c>
      <c r="M102" s="74" t="s">
        <v>24</v>
      </c>
      <c r="N102" s="73" t="s">
        <v>24</v>
      </c>
      <c r="O102" s="210" t="s">
        <v>24</v>
      </c>
      <c r="P102" s="210" t="s">
        <v>24</v>
      </c>
      <c r="R102" s="89">
        <v>1995</v>
      </c>
      <c r="S102" s="73" t="s">
        <v>24</v>
      </c>
      <c r="T102" s="74" t="s">
        <v>24</v>
      </c>
      <c r="U102" s="74" t="s">
        <v>24</v>
      </c>
      <c r="V102" s="74" t="s">
        <v>24</v>
      </c>
      <c r="W102" s="74" t="s">
        <v>24</v>
      </c>
      <c r="X102" s="74" t="s">
        <v>24</v>
      </c>
      <c r="Y102" s="74" t="s">
        <v>24</v>
      </c>
      <c r="Z102" s="74" t="s">
        <v>24</v>
      </c>
      <c r="AA102" s="74" t="s">
        <v>24</v>
      </c>
      <c r="AB102" s="74" t="s">
        <v>24</v>
      </c>
      <c r="AC102" s="74" t="s">
        <v>24</v>
      </c>
      <c r="AD102" s="73" t="s">
        <v>24</v>
      </c>
      <c r="AE102" s="210" t="s">
        <v>24</v>
      </c>
      <c r="AF102" s="210" t="s">
        <v>24</v>
      </c>
      <c r="AH102" s="89">
        <v>1995</v>
      </c>
      <c r="AI102" s="73" t="s">
        <v>24</v>
      </c>
      <c r="AJ102" s="74" t="s">
        <v>24</v>
      </c>
      <c r="AK102" s="74" t="s">
        <v>24</v>
      </c>
      <c r="AL102" s="74" t="s">
        <v>24</v>
      </c>
      <c r="AM102" s="74" t="s">
        <v>24</v>
      </c>
      <c r="AN102" s="74" t="s">
        <v>24</v>
      </c>
      <c r="AO102" s="74" t="s">
        <v>24</v>
      </c>
      <c r="AP102" s="74" t="s">
        <v>24</v>
      </c>
      <c r="AQ102" s="74" t="s">
        <v>24</v>
      </c>
      <c r="AR102" s="74" t="s">
        <v>24</v>
      </c>
      <c r="AS102" s="74" t="s">
        <v>24</v>
      </c>
      <c r="AT102" s="73" t="s">
        <v>24</v>
      </c>
      <c r="AU102" s="210" t="s">
        <v>24</v>
      </c>
      <c r="AV102" s="210" t="s">
        <v>24</v>
      </c>
      <c r="AW102" s="74" t="s">
        <v>24</v>
      </c>
      <c r="AY102" s="89">
        <v>1995</v>
      </c>
    </row>
    <row r="103" spans="2:51">
      <c r="B103" s="89">
        <v>1996</v>
      </c>
      <c r="C103" s="73" t="s">
        <v>24</v>
      </c>
      <c r="D103" s="74" t="s">
        <v>24</v>
      </c>
      <c r="E103" s="74" t="s">
        <v>24</v>
      </c>
      <c r="F103" s="74" t="s">
        <v>24</v>
      </c>
      <c r="G103" s="74" t="s">
        <v>24</v>
      </c>
      <c r="H103" s="74" t="s">
        <v>24</v>
      </c>
      <c r="I103" s="74" t="s">
        <v>24</v>
      </c>
      <c r="J103" s="74" t="s">
        <v>24</v>
      </c>
      <c r="K103" s="74" t="s">
        <v>24</v>
      </c>
      <c r="L103" s="74" t="s">
        <v>24</v>
      </c>
      <c r="M103" s="74" t="s">
        <v>24</v>
      </c>
      <c r="N103" s="73" t="s">
        <v>24</v>
      </c>
      <c r="O103" s="210" t="s">
        <v>24</v>
      </c>
      <c r="P103" s="210" t="s">
        <v>24</v>
      </c>
      <c r="R103" s="89">
        <v>1996</v>
      </c>
      <c r="S103" s="73" t="s">
        <v>24</v>
      </c>
      <c r="T103" s="74" t="s">
        <v>24</v>
      </c>
      <c r="U103" s="74" t="s">
        <v>24</v>
      </c>
      <c r="V103" s="74" t="s">
        <v>24</v>
      </c>
      <c r="W103" s="74" t="s">
        <v>24</v>
      </c>
      <c r="X103" s="74" t="s">
        <v>24</v>
      </c>
      <c r="Y103" s="74" t="s">
        <v>24</v>
      </c>
      <c r="Z103" s="74" t="s">
        <v>24</v>
      </c>
      <c r="AA103" s="74" t="s">
        <v>24</v>
      </c>
      <c r="AB103" s="74" t="s">
        <v>24</v>
      </c>
      <c r="AC103" s="74" t="s">
        <v>24</v>
      </c>
      <c r="AD103" s="73" t="s">
        <v>24</v>
      </c>
      <c r="AE103" s="210" t="s">
        <v>24</v>
      </c>
      <c r="AF103" s="210" t="s">
        <v>24</v>
      </c>
      <c r="AH103" s="89">
        <v>1996</v>
      </c>
      <c r="AI103" s="73" t="s">
        <v>24</v>
      </c>
      <c r="AJ103" s="74" t="s">
        <v>24</v>
      </c>
      <c r="AK103" s="74" t="s">
        <v>24</v>
      </c>
      <c r="AL103" s="74" t="s">
        <v>24</v>
      </c>
      <c r="AM103" s="74" t="s">
        <v>24</v>
      </c>
      <c r="AN103" s="74" t="s">
        <v>24</v>
      </c>
      <c r="AO103" s="74" t="s">
        <v>24</v>
      </c>
      <c r="AP103" s="74" t="s">
        <v>24</v>
      </c>
      <c r="AQ103" s="74" t="s">
        <v>24</v>
      </c>
      <c r="AR103" s="74" t="s">
        <v>24</v>
      </c>
      <c r="AS103" s="74" t="s">
        <v>24</v>
      </c>
      <c r="AT103" s="73" t="s">
        <v>24</v>
      </c>
      <c r="AU103" s="210" t="s">
        <v>24</v>
      </c>
      <c r="AV103" s="210" t="s">
        <v>24</v>
      </c>
      <c r="AW103" s="74" t="s">
        <v>24</v>
      </c>
      <c r="AY103" s="89">
        <v>1996</v>
      </c>
    </row>
    <row r="104" spans="2:51">
      <c r="B104" s="90">
        <v>1997</v>
      </c>
      <c r="C104" s="73">
        <v>5635</v>
      </c>
      <c r="D104" s="74">
        <v>61.543152999999997</v>
      </c>
      <c r="E104" s="74">
        <v>84.174503000000001</v>
      </c>
      <c r="F104" s="74" t="s">
        <v>219</v>
      </c>
      <c r="G104" s="74">
        <v>101.66361000000001</v>
      </c>
      <c r="H104" s="74">
        <v>49.827691000000002</v>
      </c>
      <c r="I104" s="74">
        <v>39.442599000000001</v>
      </c>
      <c r="J104" s="74">
        <v>75.850932</v>
      </c>
      <c r="K104" s="74">
        <v>77.741029999999995</v>
      </c>
      <c r="L104" s="74">
        <v>99.523137000000006</v>
      </c>
      <c r="M104" s="74">
        <v>8.3170976999999997</v>
      </c>
      <c r="N104" s="73">
        <v>22037</v>
      </c>
      <c r="O104" s="210">
        <v>2.5055185</v>
      </c>
      <c r="P104" s="210">
        <v>3.4699182999999998</v>
      </c>
      <c r="R104" s="90">
        <v>1997</v>
      </c>
      <c r="S104" s="73">
        <v>4647</v>
      </c>
      <c r="T104" s="74">
        <v>50.146436000000001</v>
      </c>
      <c r="U104" s="74">
        <v>45.872019999999999</v>
      </c>
      <c r="V104" s="74" t="s">
        <v>219</v>
      </c>
      <c r="W104" s="74">
        <v>55.566403000000001</v>
      </c>
      <c r="X104" s="74">
        <v>27.517921000000001</v>
      </c>
      <c r="Y104" s="74">
        <v>22.269959</v>
      </c>
      <c r="Z104" s="74">
        <v>78.944695999999993</v>
      </c>
      <c r="AA104" s="74">
        <v>81.494150000000005</v>
      </c>
      <c r="AB104" s="74">
        <v>99.146575999999996</v>
      </c>
      <c r="AC104" s="74">
        <v>7.5440760999999998</v>
      </c>
      <c r="AD104" s="73">
        <v>15696</v>
      </c>
      <c r="AE104" s="210">
        <v>1.8074262000000001</v>
      </c>
      <c r="AF104" s="210">
        <v>4.5034215</v>
      </c>
      <c r="AH104" s="90">
        <v>1997</v>
      </c>
      <c r="AI104" s="73">
        <v>10282</v>
      </c>
      <c r="AJ104" s="74">
        <v>55.810558999999998</v>
      </c>
      <c r="AK104" s="74">
        <v>60.953747</v>
      </c>
      <c r="AL104" s="74" t="s">
        <v>219</v>
      </c>
      <c r="AM104" s="74">
        <v>73.501267999999996</v>
      </c>
      <c r="AN104" s="74">
        <v>36.589230999999998</v>
      </c>
      <c r="AO104" s="74">
        <v>29.377205</v>
      </c>
      <c r="AP104" s="74">
        <v>77.249172999999999</v>
      </c>
      <c r="AQ104" s="74">
        <v>79.317260000000005</v>
      </c>
      <c r="AR104" s="74">
        <v>99.352593999999996</v>
      </c>
      <c r="AS104" s="74">
        <v>7.9489755999999998</v>
      </c>
      <c r="AT104" s="73">
        <v>37733</v>
      </c>
      <c r="AU104" s="210">
        <v>2.1586932000000001</v>
      </c>
      <c r="AV104" s="210">
        <v>3.8361280999999998</v>
      </c>
      <c r="AW104" s="74">
        <v>1.8349857000000001</v>
      </c>
      <c r="AY104" s="90">
        <v>1997</v>
      </c>
    </row>
    <row r="105" spans="2:51">
      <c r="B105" s="90">
        <v>1998</v>
      </c>
      <c r="C105" s="73">
        <v>5280</v>
      </c>
      <c r="D105" s="74">
        <v>57.123427</v>
      </c>
      <c r="E105" s="74">
        <v>76.469099</v>
      </c>
      <c r="F105" s="74" t="s">
        <v>219</v>
      </c>
      <c r="G105" s="74">
        <v>92.571183000000005</v>
      </c>
      <c r="H105" s="74">
        <v>45.166902</v>
      </c>
      <c r="I105" s="74">
        <v>35.813679999999998</v>
      </c>
      <c r="J105" s="74">
        <v>76.179579000000004</v>
      </c>
      <c r="K105" s="74">
        <v>77.997969999999995</v>
      </c>
      <c r="L105" s="74">
        <v>99.547511</v>
      </c>
      <c r="M105" s="74">
        <v>7.87202</v>
      </c>
      <c r="N105" s="73">
        <v>20184</v>
      </c>
      <c r="O105" s="210">
        <v>2.2766844000000002</v>
      </c>
      <c r="P105" s="210">
        <v>3.2194212000000002</v>
      </c>
      <c r="R105" s="90">
        <v>1998</v>
      </c>
      <c r="S105" s="73">
        <v>4292</v>
      </c>
      <c r="T105" s="74">
        <v>45.832954999999998</v>
      </c>
      <c r="U105" s="74">
        <v>41.215536999999998</v>
      </c>
      <c r="V105" s="74" t="s">
        <v>219</v>
      </c>
      <c r="W105" s="74">
        <v>49.768464000000002</v>
      </c>
      <c r="X105" s="74">
        <v>24.871592</v>
      </c>
      <c r="Y105" s="74">
        <v>20.111962999999999</v>
      </c>
      <c r="Z105" s="74">
        <v>78.719477999999995</v>
      </c>
      <c r="AA105" s="74">
        <v>81.388890000000004</v>
      </c>
      <c r="AB105" s="74">
        <v>99.582367000000005</v>
      </c>
      <c r="AC105" s="74">
        <v>7.1379866999999999</v>
      </c>
      <c r="AD105" s="73">
        <v>15285</v>
      </c>
      <c r="AE105" s="210">
        <v>1.7448322999999999</v>
      </c>
      <c r="AF105" s="210">
        <v>4.5282985</v>
      </c>
      <c r="AH105" s="90">
        <v>1998</v>
      </c>
      <c r="AI105" s="73">
        <v>9572</v>
      </c>
      <c r="AJ105" s="74">
        <v>51.441391000000003</v>
      </c>
      <c r="AK105" s="74">
        <v>54.981938</v>
      </c>
      <c r="AL105" s="74" t="s">
        <v>219</v>
      </c>
      <c r="AM105" s="74">
        <v>66.285489999999996</v>
      </c>
      <c r="AN105" s="74">
        <v>33.066327999999999</v>
      </c>
      <c r="AO105" s="74">
        <v>26.563465000000001</v>
      </c>
      <c r="AP105" s="74">
        <v>77.318567000000002</v>
      </c>
      <c r="AQ105" s="74">
        <v>79.369569999999996</v>
      </c>
      <c r="AR105" s="74">
        <v>99.563136999999998</v>
      </c>
      <c r="AS105" s="74">
        <v>7.5250389000000002</v>
      </c>
      <c r="AT105" s="73">
        <v>35469</v>
      </c>
      <c r="AU105" s="210">
        <v>2.0123481000000001</v>
      </c>
      <c r="AV105" s="210">
        <v>3.6774914000000001</v>
      </c>
      <c r="AW105" s="74">
        <v>1.8553464</v>
      </c>
      <c r="AY105" s="90">
        <v>1998</v>
      </c>
    </row>
    <row r="106" spans="2:51">
      <c r="B106" s="90">
        <v>1999</v>
      </c>
      <c r="C106" s="73">
        <v>5280</v>
      </c>
      <c r="D106" s="74">
        <v>56.530389999999997</v>
      </c>
      <c r="E106" s="74">
        <v>73.700642000000002</v>
      </c>
      <c r="F106" s="74" t="s">
        <v>219</v>
      </c>
      <c r="G106" s="74">
        <v>89.003668000000005</v>
      </c>
      <c r="H106" s="74">
        <v>43.460878999999998</v>
      </c>
      <c r="I106" s="74">
        <v>34.275486999999998</v>
      </c>
      <c r="J106" s="74">
        <v>76.350947000000005</v>
      </c>
      <c r="K106" s="74">
        <v>78.062219999999996</v>
      </c>
      <c r="L106" s="74">
        <v>99.697884999999999</v>
      </c>
      <c r="M106" s="74">
        <v>7.8538703999999999</v>
      </c>
      <c r="N106" s="73">
        <v>19178</v>
      </c>
      <c r="O106" s="210">
        <v>2.1440245999999998</v>
      </c>
      <c r="P106" s="210">
        <v>3.0737078000000002</v>
      </c>
      <c r="R106" s="90">
        <v>1999</v>
      </c>
      <c r="S106" s="73">
        <v>4300</v>
      </c>
      <c r="T106" s="74">
        <v>45.396217</v>
      </c>
      <c r="U106" s="74">
        <v>39.869822999999997</v>
      </c>
      <c r="V106" s="74" t="s">
        <v>219</v>
      </c>
      <c r="W106" s="74">
        <v>48.229427000000001</v>
      </c>
      <c r="X106" s="74">
        <v>23.846544999999999</v>
      </c>
      <c r="Y106" s="74">
        <v>19.157851999999998</v>
      </c>
      <c r="Z106" s="74">
        <v>79.175348999999997</v>
      </c>
      <c r="AA106" s="74">
        <v>81.960260000000005</v>
      </c>
      <c r="AB106" s="74">
        <v>99.58314</v>
      </c>
      <c r="AC106" s="74">
        <v>7.0634230000000002</v>
      </c>
      <c r="AD106" s="73">
        <v>14077</v>
      </c>
      <c r="AE106" s="210">
        <v>1.591378</v>
      </c>
      <c r="AF106" s="210">
        <v>4.1838553999999997</v>
      </c>
      <c r="AH106" s="90">
        <v>1999</v>
      </c>
      <c r="AI106" s="73">
        <v>9580</v>
      </c>
      <c r="AJ106" s="74">
        <v>50.924227000000002</v>
      </c>
      <c r="AK106" s="74">
        <v>53.296227000000002</v>
      </c>
      <c r="AL106" s="74" t="s">
        <v>219</v>
      </c>
      <c r="AM106" s="74">
        <v>64.220760999999996</v>
      </c>
      <c r="AN106" s="74">
        <v>31.880665</v>
      </c>
      <c r="AO106" s="74">
        <v>25.452842</v>
      </c>
      <c r="AP106" s="74">
        <v>77.618684999999999</v>
      </c>
      <c r="AQ106" s="74">
        <v>79.549859999999995</v>
      </c>
      <c r="AR106" s="74">
        <v>99.646349000000001</v>
      </c>
      <c r="AS106" s="74">
        <v>7.4782405000000001</v>
      </c>
      <c r="AT106" s="73">
        <v>33255</v>
      </c>
      <c r="AU106" s="210">
        <v>1.86924</v>
      </c>
      <c r="AV106" s="210">
        <v>3.4626305999999998</v>
      </c>
      <c r="AW106" s="74">
        <v>1.8485320000000001</v>
      </c>
      <c r="AY106" s="90">
        <v>1999</v>
      </c>
    </row>
    <row r="107" spans="2:51">
      <c r="B107" s="90">
        <v>2000</v>
      </c>
      <c r="C107" s="73">
        <v>5899</v>
      </c>
      <c r="D107" s="74">
        <v>62.466478000000002</v>
      </c>
      <c r="E107" s="74">
        <v>80.683738000000005</v>
      </c>
      <c r="F107" s="74" t="s">
        <v>219</v>
      </c>
      <c r="G107" s="74">
        <v>98.166691999999998</v>
      </c>
      <c r="H107" s="74">
        <v>46.827185</v>
      </c>
      <c r="I107" s="74">
        <v>36.708841999999997</v>
      </c>
      <c r="J107" s="74">
        <v>77.202136999999993</v>
      </c>
      <c r="K107" s="74">
        <v>79.256150000000005</v>
      </c>
      <c r="L107" s="74">
        <v>99.594800000000006</v>
      </c>
      <c r="M107" s="74">
        <v>8.8285914999999999</v>
      </c>
      <c r="N107" s="73">
        <v>20207</v>
      </c>
      <c r="O107" s="210">
        <v>2.2377568000000001</v>
      </c>
      <c r="P107" s="210">
        <v>3.3845474000000002</v>
      </c>
      <c r="R107" s="90">
        <v>2000</v>
      </c>
      <c r="S107" s="73">
        <v>4957</v>
      </c>
      <c r="T107" s="74">
        <v>51.714404999999999</v>
      </c>
      <c r="U107" s="74">
        <v>44.157848999999999</v>
      </c>
      <c r="V107" s="74" t="s">
        <v>219</v>
      </c>
      <c r="W107" s="74">
        <v>53.737754000000002</v>
      </c>
      <c r="X107" s="74">
        <v>26.150392</v>
      </c>
      <c r="Y107" s="74">
        <v>21.036194999999999</v>
      </c>
      <c r="Z107" s="74">
        <v>80.107524999999995</v>
      </c>
      <c r="AA107" s="74">
        <v>82.737840000000006</v>
      </c>
      <c r="AB107" s="74">
        <v>99.458265999999995</v>
      </c>
      <c r="AC107" s="74">
        <v>8.0634403999999993</v>
      </c>
      <c r="AD107" s="73">
        <v>14783</v>
      </c>
      <c r="AE107" s="210">
        <v>1.6542228000000001</v>
      </c>
      <c r="AF107" s="210">
        <v>4.4420872999999998</v>
      </c>
      <c r="AH107" s="90">
        <v>2000</v>
      </c>
      <c r="AI107" s="73">
        <v>10856</v>
      </c>
      <c r="AJ107" s="74">
        <v>57.050359999999998</v>
      </c>
      <c r="AK107" s="74">
        <v>58.425020000000004</v>
      </c>
      <c r="AL107" s="74" t="s">
        <v>219</v>
      </c>
      <c r="AM107" s="74">
        <v>70.876326000000006</v>
      </c>
      <c r="AN107" s="74">
        <v>34.486336999999999</v>
      </c>
      <c r="AO107" s="74">
        <v>27.445414</v>
      </c>
      <c r="AP107" s="74">
        <v>78.529021999999998</v>
      </c>
      <c r="AQ107" s="74">
        <v>80.731049999999996</v>
      </c>
      <c r="AR107" s="74">
        <v>99.532409999999999</v>
      </c>
      <c r="AS107" s="74">
        <v>8.4619461999999999</v>
      </c>
      <c r="AT107" s="73">
        <v>34990</v>
      </c>
      <c r="AU107" s="210">
        <v>1.9475081999999999</v>
      </c>
      <c r="AV107" s="210">
        <v>3.7630493999999999</v>
      </c>
      <c r="AW107" s="74">
        <v>1.8271664000000001</v>
      </c>
      <c r="AY107" s="90">
        <v>2000</v>
      </c>
    </row>
    <row r="108" spans="2:51">
      <c r="B108" s="90">
        <v>2001</v>
      </c>
      <c r="C108" s="73">
        <v>5707</v>
      </c>
      <c r="D108" s="74">
        <v>59.685253000000003</v>
      </c>
      <c r="E108" s="74">
        <v>74.437751000000006</v>
      </c>
      <c r="F108" s="74" t="s">
        <v>219</v>
      </c>
      <c r="G108" s="74">
        <v>90.208838</v>
      </c>
      <c r="H108" s="74">
        <v>43.425977000000003</v>
      </c>
      <c r="I108" s="74">
        <v>34.008960000000002</v>
      </c>
      <c r="J108" s="74">
        <v>77.027685000000005</v>
      </c>
      <c r="K108" s="74">
        <v>79.14255</v>
      </c>
      <c r="L108" s="74">
        <v>99.685590000000005</v>
      </c>
      <c r="M108" s="74">
        <v>8.5386837</v>
      </c>
      <c r="N108" s="73">
        <v>19940</v>
      </c>
      <c r="O108" s="210">
        <v>2.1846656000000002</v>
      </c>
      <c r="P108" s="210">
        <v>3.4308032000000002</v>
      </c>
      <c r="R108" s="90">
        <v>2001</v>
      </c>
      <c r="S108" s="73">
        <v>4879</v>
      </c>
      <c r="T108" s="74">
        <v>50.232295000000001</v>
      </c>
      <c r="U108" s="74">
        <v>42.254652999999998</v>
      </c>
      <c r="V108" s="74" t="s">
        <v>219</v>
      </c>
      <c r="W108" s="74">
        <v>51.197743000000003</v>
      </c>
      <c r="X108" s="74">
        <v>25.278949999999998</v>
      </c>
      <c r="Y108" s="74">
        <v>20.406376999999999</v>
      </c>
      <c r="Z108" s="74">
        <v>79.610575999999995</v>
      </c>
      <c r="AA108" s="74">
        <v>82.151229999999998</v>
      </c>
      <c r="AB108" s="74">
        <v>99.551112000000003</v>
      </c>
      <c r="AC108" s="74">
        <v>7.9062080000000003</v>
      </c>
      <c r="AD108" s="73">
        <v>15090</v>
      </c>
      <c r="AE108" s="210">
        <v>1.6691856</v>
      </c>
      <c r="AF108" s="210">
        <v>4.6875290999999999</v>
      </c>
      <c r="AH108" s="90">
        <v>2001</v>
      </c>
      <c r="AI108" s="73">
        <v>10586</v>
      </c>
      <c r="AJ108" s="74">
        <v>54.921734000000001</v>
      </c>
      <c r="AK108" s="74">
        <v>54.900821999999998</v>
      </c>
      <c r="AL108" s="74" t="s">
        <v>219</v>
      </c>
      <c r="AM108" s="74">
        <v>66.324858000000006</v>
      </c>
      <c r="AN108" s="74">
        <v>32.629429000000002</v>
      </c>
      <c r="AO108" s="74">
        <v>25.979330000000001</v>
      </c>
      <c r="AP108" s="74">
        <v>78.218118000000004</v>
      </c>
      <c r="AQ108" s="74">
        <v>80.470169999999996</v>
      </c>
      <c r="AR108" s="74">
        <v>99.623564999999999</v>
      </c>
      <c r="AS108" s="74">
        <v>8.2350562000000007</v>
      </c>
      <c r="AT108" s="73">
        <v>35030</v>
      </c>
      <c r="AU108" s="210">
        <v>1.9281587</v>
      </c>
      <c r="AV108" s="210">
        <v>3.8787628999999999</v>
      </c>
      <c r="AW108" s="74">
        <v>1.7616461999999999</v>
      </c>
      <c r="AY108" s="90">
        <v>2001</v>
      </c>
    </row>
    <row r="109" spans="2:51">
      <c r="B109" s="90">
        <v>2002</v>
      </c>
      <c r="C109" s="73">
        <v>6143</v>
      </c>
      <c r="D109" s="74">
        <v>63.490369999999999</v>
      </c>
      <c r="E109" s="74">
        <v>78.311980000000005</v>
      </c>
      <c r="F109" s="74" t="s">
        <v>219</v>
      </c>
      <c r="G109" s="74">
        <v>95.409002999999998</v>
      </c>
      <c r="H109" s="74">
        <v>45.196097000000002</v>
      </c>
      <c r="I109" s="74">
        <v>35.489896000000002</v>
      </c>
      <c r="J109" s="74">
        <v>77.745071999999993</v>
      </c>
      <c r="K109" s="74">
        <v>79.874549999999999</v>
      </c>
      <c r="L109" s="74">
        <v>99.546265000000005</v>
      </c>
      <c r="M109" s="74">
        <v>8.9169847999999998</v>
      </c>
      <c r="N109" s="73">
        <v>20021</v>
      </c>
      <c r="O109" s="210">
        <v>2.1705749999999999</v>
      </c>
      <c r="P109" s="210">
        <v>3.5115259000000001</v>
      </c>
      <c r="R109" s="90">
        <v>2002</v>
      </c>
      <c r="S109" s="73">
        <v>5478</v>
      </c>
      <c r="T109" s="74">
        <v>55.785665000000002</v>
      </c>
      <c r="U109" s="74">
        <v>45.940866</v>
      </c>
      <c r="V109" s="74" t="s">
        <v>219</v>
      </c>
      <c r="W109" s="74">
        <v>55.804746000000002</v>
      </c>
      <c r="X109" s="74">
        <v>27.037367</v>
      </c>
      <c r="Y109" s="74">
        <v>21.573087999999998</v>
      </c>
      <c r="Z109" s="74">
        <v>80.420928000000004</v>
      </c>
      <c r="AA109" s="74">
        <v>82.761899999999997</v>
      </c>
      <c r="AB109" s="74">
        <v>99.618111999999996</v>
      </c>
      <c r="AC109" s="74">
        <v>8.4501828000000003</v>
      </c>
      <c r="AD109" s="73">
        <v>14618</v>
      </c>
      <c r="AE109" s="210">
        <v>1.6010386000000001</v>
      </c>
      <c r="AF109" s="210">
        <v>4.4536794000000004</v>
      </c>
      <c r="AH109" s="90">
        <v>2002</v>
      </c>
      <c r="AI109" s="73">
        <v>11621</v>
      </c>
      <c r="AJ109" s="74">
        <v>59.609513999999997</v>
      </c>
      <c r="AK109" s="74">
        <v>58.573239000000001</v>
      </c>
      <c r="AL109" s="74" t="s">
        <v>219</v>
      </c>
      <c r="AM109" s="74">
        <v>71.049749000000006</v>
      </c>
      <c r="AN109" s="74">
        <v>34.363760999999997</v>
      </c>
      <c r="AO109" s="74">
        <v>27.261074000000001</v>
      </c>
      <c r="AP109" s="74">
        <v>79.006629000000004</v>
      </c>
      <c r="AQ109" s="74">
        <v>81.111000000000004</v>
      </c>
      <c r="AR109" s="74">
        <v>99.580119999999994</v>
      </c>
      <c r="AS109" s="74">
        <v>8.6906774000000002</v>
      </c>
      <c r="AT109" s="73">
        <v>34639</v>
      </c>
      <c r="AU109" s="210">
        <v>1.8872575</v>
      </c>
      <c r="AV109" s="210">
        <v>3.8557437999999999</v>
      </c>
      <c r="AW109" s="74">
        <v>1.7046257</v>
      </c>
      <c r="AY109" s="90">
        <v>2002</v>
      </c>
    </row>
    <row r="110" spans="2:51">
      <c r="B110" s="90">
        <v>2003</v>
      </c>
      <c r="C110" s="73">
        <v>6200</v>
      </c>
      <c r="D110" s="74">
        <v>63.345477000000002</v>
      </c>
      <c r="E110" s="74">
        <v>76.930790000000002</v>
      </c>
      <c r="F110" s="74" t="s">
        <v>219</v>
      </c>
      <c r="G110" s="74">
        <v>93.740998000000005</v>
      </c>
      <c r="H110" s="74">
        <v>44.218091000000001</v>
      </c>
      <c r="I110" s="74">
        <v>34.538117999999997</v>
      </c>
      <c r="J110" s="74">
        <v>77.932407999999995</v>
      </c>
      <c r="K110" s="74">
        <v>80.300389999999993</v>
      </c>
      <c r="L110" s="74">
        <v>99.614395999999999</v>
      </c>
      <c r="M110" s="74">
        <v>9.0732149999999994</v>
      </c>
      <c r="N110" s="73">
        <v>20080</v>
      </c>
      <c r="O110" s="210">
        <v>2.1547616999999999</v>
      </c>
      <c r="P110" s="210">
        <v>3.5499046000000001</v>
      </c>
      <c r="R110" s="90">
        <v>2003</v>
      </c>
      <c r="S110" s="73">
        <v>5642</v>
      </c>
      <c r="T110" s="74">
        <v>56.799762999999999</v>
      </c>
      <c r="U110" s="74">
        <v>45.837834000000001</v>
      </c>
      <c r="V110" s="74" t="s">
        <v>219</v>
      </c>
      <c r="W110" s="74">
        <v>56.035130000000002</v>
      </c>
      <c r="X110" s="74">
        <v>26.604894000000002</v>
      </c>
      <c r="Y110" s="74">
        <v>21.171054000000002</v>
      </c>
      <c r="Z110" s="74">
        <v>81.223680000000002</v>
      </c>
      <c r="AA110" s="74">
        <v>83.612070000000003</v>
      </c>
      <c r="AB110" s="74">
        <v>99.541284000000005</v>
      </c>
      <c r="AC110" s="74">
        <v>8.8207245000000007</v>
      </c>
      <c r="AD110" s="73">
        <v>14001</v>
      </c>
      <c r="AE110" s="210">
        <v>1.5173388999999999</v>
      </c>
      <c r="AF110" s="210">
        <v>4.3565385000000001</v>
      </c>
      <c r="AH110" s="90">
        <v>2003</v>
      </c>
      <c r="AI110" s="73">
        <v>11842</v>
      </c>
      <c r="AJ110" s="74">
        <v>60.048465999999998</v>
      </c>
      <c r="AK110" s="74">
        <v>58.208334999999998</v>
      </c>
      <c r="AL110" s="74" t="s">
        <v>219</v>
      </c>
      <c r="AM110" s="74">
        <v>70.831059999999994</v>
      </c>
      <c r="AN110" s="74">
        <v>33.832641000000002</v>
      </c>
      <c r="AO110" s="74">
        <v>26.726236</v>
      </c>
      <c r="AP110" s="74">
        <v>79.500632999999993</v>
      </c>
      <c r="AQ110" s="74">
        <v>81.802120000000002</v>
      </c>
      <c r="AR110" s="74">
        <v>99.579549</v>
      </c>
      <c r="AS110" s="74">
        <v>8.9511398999999994</v>
      </c>
      <c r="AT110" s="73">
        <v>34081</v>
      </c>
      <c r="AU110" s="210">
        <v>1.8376235999999999</v>
      </c>
      <c r="AV110" s="210">
        <v>3.8421561</v>
      </c>
      <c r="AW110" s="74">
        <v>1.6783252</v>
      </c>
      <c r="AY110" s="90">
        <v>2003</v>
      </c>
    </row>
    <row r="111" spans="2:51">
      <c r="B111" s="90">
        <v>2004</v>
      </c>
      <c r="C111" s="73">
        <v>6006</v>
      </c>
      <c r="D111" s="74">
        <v>60.691488999999997</v>
      </c>
      <c r="E111" s="74">
        <v>72.468627999999995</v>
      </c>
      <c r="F111" s="74" t="s">
        <v>219</v>
      </c>
      <c r="G111" s="74">
        <v>88.397634999999994</v>
      </c>
      <c r="H111" s="74">
        <v>41.543053999999998</v>
      </c>
      <c r="I111" s="74">
        <v>32.361960000000003</v>
      </c>
      <c r="J111" s="74">
        <v>78.123710000000003</v>
      </c>
      <c r="K111" s="74">
        <v>80.552850000000007</v>
      </c>
      <c r="L111" s="74">
        <v>99.601990000000001</v>
      </c>
      <c r="M111" s="74">
        <v>8.7808300999999993</v>
      </c>
      <c r="N111" s="73">
        <v>19064</v>
      </c>
      <c r="O111" s="210">
        <v>2.0257200000000002</v>
      </c>
      <c r="P111" s="210">
        <v>3.4623417999999999</v>
      </c>
      <c r="R111" s="90">
        <v>2004</v>
      </c>
      <c r="S111" s="73">
        <v>5599</v>
      </c>
      <c r="T111" s="74">
        <v>55.784872999999997</v>
      </c>
      <c r="U111" s="74">
        <v>44.713075000000003</v>
      </c>
      <c r="V111" s="74" t="s">
        <v>219</v>
      </c>
      <c r="W111" s="74">
        <v>54.530597999999998</v>
      </c>
      <c r="X111" s="74">
        <v>26.093783999999999</v>
      </c>
      <c r="Y111" s="74">
        <v>20.815363000000001</v>
      </c>
      <c r="Z111" s="74">
        <v>81.054653000000002</v>
      </c>
      <c r="AA111" s="74">
        <v>83.521460000000005</v>
      </c>
      <c r="AB111" s="74">
        <v>99.786134000000004</v>
      </c>
      <c r="AC111" s="74">
        <v>8.7323372999999993</v>
      </c>
      <c r="AD111" s="73">
        <v>14177</v>
      </c>
      <c r="AE111" s="210">
        <v>1.5217423999999999</v>
      </c>
      <c r="AF111" s="210">
        <v>4.5123958000000002</v>
      </c>
      <c r="AH111" s="90">
        <v>2004</v>
      </c>
      <c r="AI111" s="73">
        <v>11605</v>
      </c>
      <c r="AJ111" s="74">
        <v>58.220849000000001</v>
      </c>
      <c r="AK111" s="74">
        <v>55.671557999999997</v>
      </c>
      <c r="AL111" s="74" t="s">
        <v>219</v>
      </c>
      <c r="AM111" s="74">
        <v>67.722206</v>
      </c>
      <c r="AN111" s="74">
        <v>32.37809</v>
      </c>
      <c r="AO111" s="74">
        <v>25.555565999999999</v>
      </c>
      <c r="AP111" s="74">
        <v>79.537785</v>
      </c>
      <c r="AQ111" s="74">
        <v>81.869699999999995</v>
      </c>
      <c r="AR111" s="74">
        <v>99.690747999999999</v>
      </c>
      <c r="AS111" s="74">
        <v>8.7573670000000003</v>
      </c>
      <c r="AT111" s="73">
        <v>33241</v>
      </c>
      <c r="AU111" s="210">
        <v>1.7750052000000001</v>
      </c>
      <c r="AV111" s="210">
        <v>3.8438278000000001</v>
      </c>
      <c r="AW111" s="74">
        <v>1.6207480000000001</v>
      </c>
      <c r="AY111" s="90">
        <v>2004</v>
      </c>
    </row>
    <row r="112" spans="2:51">
      <c r="B112" s="90">
        <v>2005</v>
      </c>
      <c r="C112" s="73">
        <v>5683</v>
      </c>
      <c r="D112" s="74">
        <v>56.718643999999998</v>
      </c>
      <c r="E112" s="74">
        <v>66.057965999999993</v>
      </c>
      <c r="F112" s="74" t="s">
        <v>219</v>
      </c>
      <c r="G112" s="74">
        <v>80.673991000000001</v>
      </c>
      <c r="H112" s="74">
        <v>37.834097999999997</v>
      </c>
      <c r="I112" s="74">
        <v>29.472362</v>
      </c>
      <c r="J112" s="74">
        <v>78.445089999999993</v>
      </c>
      <c r="K112" s="74">
        <v>80.886790000000005</v>
      </c>
      <c r="L112" s="74">
        <v>99.649306999999993</v>
      </c>
      <c r="M112" s="74">
        <v>8.4515630000000002</v>
      </c>
      <c r="N112" s="73">
        <v>17656</v>
      </c>
      <c r="O112" s="210">
        <v>1.8550880000000001</v>
      </c>
      <c r="P112" s="210">
        <v>3.2004581999999999</v>
      </c>
      <c r="R112" s="90">
        <v>2005</v>
      </c>
      <c r="S112" s="73">
        <v>5090</v>
      </c>
      <c r="T112" s="74">
        <v>50.112181</v>
      </c>
      <c r="U112" s="74">
        <v>39.321544000000003</v>
      </c>
      <c r="V112" s="74" t="s">
        <v>219</v>
      </c>
      <c r="W112" s="74">
        <v>48.066679000000001</v>
      </c>
      <c r="X112" s="74">
        <v>22.958745</v>
      </c>
      <c r="Y112" s="74">
        <v>18.363230000000001</v>
      </c>
      <c r="Z112" s="74">
        <v>81.296857000000003</v>
      </c>
      <c r="AA112" s="74">
        <v>83.972350000000006</v>
      </c>
      <c r="AB112" s="74">
        <v>99.550166000000004</v>
      </c>
      <c r="AC112" s="74">
        <v>8.0190313999999994</v>
      </c>
      <c r="AD112" s="73">
        <v>13455</v>
      </c>
      <c r="AE112" s="210">
        <v>1.4281425999999999</v>
      </c>
      <c r="AF112" s="210">
        <v>4.2835722000000001</v>
      </c>
      <c r="AH112" s="90">
        <v>2005</v>
      </c>
      <c r="AI112" s="73">
        <v>10773</v>
      </c>
      <c r="AJ112" s="74">
        <v>53.392888999999997</v>
      </c>
      <c r="AK112" s="74">
        <v>49.994883999999999</v>
      </c>
      <c r="AL112" s="74" t="s">
        <v>219</v>
      </c>
      <c r="AM112" s="74">
        <v>60.912478999999998</v>
      </c>
      <c r="AN112" s="74">
        <v>29.064858000000001</v>
      </c>
      <c r="AO112" s="74">
        <v>22.959482999999999</v>
      </c>
      <c r="AP112" s="74">
        <v>79.792609999999996</v>
      </c>
      <c r="AQ112" s="74">
        <v>82.274259999999998</v>
      </c>
      <c r="AR112" s="74">
        <v>99.602440999999999</v>
      </c>
      <c r="AS112" s="74">
        <v>8.2415313000000001</v>
      </c>
      <c r="AT112" s="73">
        <v>31111</v>
      </c>
      <c r="AU112" s="210">
        <v>1.6427004999999999</v>
      </c>
      <c r="AV112" s="210">
        <v>3.5934154</v>
      </c>
      <c r="AW112" s="74">
        <v>1.6799432999999999</v>
      </c>
      <c r="AY112" s="90">
        <v>2005</v>
      </c>
    </row>
    <row r="113" spans="2:51">
      <c r="B113" s="90">
        <v>2006</v>
      </c>
      <c r="C113" s="73">
        <v>5693</v>
      </c>
      <c r="D113" s="74">
        <v>56.036641000000003</v>
      </c>
      <c r="E113" s="74">
        <v>63.778236999999997</v>
      </c>
      <c r="F113" s="74" t="s">
        <v>219</v>
      </c>
      <c r="G113" s="74">
        <v>77.906836999999996</v>
      </c>
      <c r="H113" s="74">
        <v>36.601863999999999</v>
      </c>
      <c r="I113" s="74">
        <v>28.622688</v>
      </c>
      <c r="J113" s="74">
        <v>78.561566999999997</v>
      </c>
      <c r="K113" s="74">
        <v>81.214290000000005</v>
      </c>
      <c r="L113" s="74">
        <v>99.580198999999993</v>
      </c>
      <c r="M113" s="74">
        <v>8.3027067999999993</v>
      </c>
      <c r="N113" s="73">
        <v>18215</v>
      </c>
      <c r="O113" s="210">
        <v>1.8891789000000001</v>
      </c>
      <c r="P113" s="210">
        <v>3.3562178999999999</v>
      </c>
      <c r="R113" s="90">
        <v>2006</v>
      </c>
      <c r="S113" s="73">
        <v>5146</v>
      </c>
      <c r="T113" s="74">
        <v>50.002225000000003</v>
      </c>
      <c r="U113" s="74">
        <v>38.595742000000001</v>
      </c>
      <c r="V113" s="74" t="s">
        <v>219</v>
      </c>
      <c r="W113" s="74">
        <v>47.219486000000003</v>
      </c>
      <c r="X113" s="74">
        <v>22.457189</v>
      </c>
      <c r="Y113" s="74">
        <v>17.929151999999998</v>
      </c>
      <c r="Z113" s="74">
        <v>81.504275000000007</v>
      </c>
      <c r="AA113" s="74">
        <v>84.168890000000005</v>
      </c>
      <c r="AB113" s="74">
        <v>99.728682000000006</v>
      </c>
      <c r="AC113" s="74">
        <v>7.8936066</v>
      </c>
      <c r="AD113" s="73">
        <v>12896</v>
      </c>
      <c r="AE113" s="210">
        <v>1.351442</v>
      </c>
      <c r="AF113" s="210">
        <v>4.1169710000000004</v>
      </c>
      <c r="AH113" s="90">
        <v>2006</v>
      </c>
      <c r="AI113" s="73">
        <v>10839</v>
      </c>
      <c r="AJ113" s="74">
        <v>52.999941</v>
      </c>
      <c r="AK113" s="74">
        <v>48.744674000000003</v>
      </c>
      <c r="AL113" s="74" t="s">
        <v>219</v>
      </c>
      <c r="AM113" s="74">
        <v>59.422244999999997</v>
      </c>
      <c r="AN113" s="74">
        <v>28.328662999999999</v>
      </c>
      <c r="AO113" s="74">
        <v>22.406071000000001</v>
      </c>
      <c r="AP113" s="74">
        <v>79.958668000000003</v>
      </c>
      <c r="AQ113" s="74">
        <v>82.548550000000006</v>
      </c>
      <c r="AR113" s="74">
        <v>99.650638999999998</v>
      </c>
      <c r="AS113" s="74">
        <v>8.1033194000000002</v>
      </c>
      <c r="AT113" s="73">
        <v>31111</v>
      </c>
      <c r="AU113" s="210">
        <v>1.6217029000000001</v>
      </c>
      <c r="AV113" s="210">
        <v>3.6346155000000002</v>
      </c>
      <c r="AW113" s="74">
        <v>1.6524681999999999</v>
      </c>
      <c r="AY113" s="90">
        <v>2006</v>
      </c>
    </row>
    <row r="114" spans="2:51">
      <c r="B114" s="90">
        <v>2007</v>
      </c>
      <c r="C114" s="73">
        <v>6048</v>
      </c>
      <c r="D114" s="74">
        <v>58.414261000000003</v>
      </c>
      <c r="E114" s="74">
        <v>64.927396999999999</v>
      </c>
      <c r="F114" s="74" t="s">
        <v>219</v>
      </c>
      <c r="G114" s="74">
        <v>79.125572000000005</v>
      </c>
      <c r="H114" s="74">
        <v>37.466923999999999</v>
      </c>
      <c r="I114" s="74">
        <v>29.390629000000001</v>
      </c>
      <c r="J114" s="74">
        <v>78.306597999999994</v>
      </c>
      <c r="K114" s="74">
        <v>81.225179999999995</v>
      </c>
      <c r="L114" s="74">
        <v>99.653979000000007</v>
      </c>
      <c r="M114" s="74">
        <v>8.5714286000000008</v>
      </c>
      <c r="N114" s="73">
        <v>20337</v>
      </c>
      <c r="O114" s="210">
        <v>2.0707328</v>
      </c>
      <c r="P114" s="210">
        <v>3.7148393999999998</v>
      </c>
      <c r="R114" s="90">
        <v>2007</v>
      </c>
      <c r="S114" s="73">
        <v>5539</v>
      </c>
      <c r="T114" s="74">
        <v>52.883400999999999</v>
      </c>
      <c r="U114" s="74">
        <v>40.426278000000003</v>
      </c>
      <c r="V114" s="74" t="s">
        <v>219</v>
      </c>
      <c r="W114" s="74">
        <v>49.258586000000001</v>
      </c>
      <c r="X114" s="74">
        <v>23.741107</v>
      </c>
      <c r="Y114" s="74">
        <v>19.020036000000001</v>
      </c>
      <c r="Z114" s="74">
        <v>81.132743000000005</v>
      </c>
      <c r="AA114" s="74">
        <v>84.300830000000005</v>
      </c>
      <c r="AB114" s="74">
        <v>99.76585</v>
      </c>
      <c r="AC114" s="74">
        <v>8.2336153000000003</v>
      </c>
      <c r="AD114" s="73">
        <v>15641</v>
      </c>
      <c r="AE114" s="210">
        <v>1.6106914999999999</v>
      </c>
      <c r="AF114" s="210">
        <v>4.8500728999999998</v>
      </c>
      <c r="AH114" s="90">
        <v>2007</v>
      </c>
      <c r="AI114" s="73">
        <v>11587</v>
      </c>
      <c r="AJ114" s="74">
        <v>55.632851000000002</v>
      </c>
      <c r="AK114" s="74">
        <v>50.399248</v>
      </c>
      <c r="AL114" s="74" t="s">
        <v>219</v>
      </c>
      <c r="AM114" s="74">
        <v>61.265926999999998</v>
      </c>
      <c r="AN114" s="74">
        <v>29.482272999999999</v>
      </c>
      <c r="AO114" s="74">
        <v>23.398392000000001</v>
      </c>
      <c r="AP114" s="74">
        <v>79.657459000000003</v>
      </c>
      <c r="AQ114" s="74">
        <v>82.526539999999997</v>
      </c>
      <c r="AR114" s="74">
        <v>99.707425999999998</v>
      </c>
      <c r="AS114" s="74">
        <v>8.4065499999999993</v>
      </c>
      <c r="AT114" s="73">
        <v>35978</v>
      </c>
      <c r="AU114" s="210">
        <v>1.8420125999999999</v>
      </c>
      <c r="AV114" s="210">
        <v>4.1356732999999997</v>
      </c>
      <c r="AW114" s="74">
        <v>1.6060691</v>
      </c>
      <c r="AY114" s="90">
        <v>2007</v>
      </c>
    </row>
    <row r="115" spans="2:51">
      <c r="B115" s="90">
        <v>2008</v>
      </c>
      <c r="C115" s="73">
        <v>5904</v>
      </c>
      <c r="D115" s="74">
        <v>55.845391999999997</v>
      </c>
      <c r="E115" s="74">
        <v>61.244909999999997</v>
      </c>
      <c r="F115" s="74" t="s">
        <v>219</v>
      </c>
      <c r="G115" s="74">
        <v>74.612469000000004</v>
      </c>
      <c r="H115" s="74">
        <v>35.256058000000003</v>
      </c>
      <c r="I115" s="74">
        <v>27.572906</v>
      </c>
      <c r="J115" s="74">
        <v>78.483991000000003</v>
      </c>
      <c r="K115" s="74">
        <v>81.28125</v>
      </c>
      <c r="L115" s="74">
        <v>99.611945000000006</v>
      </c>
      <c r="M115" s="74">
        <v>8.0217390999999996</v>
      </c>
      <c r="N115" s="73">
        <v>19301</v>
      </c>
      <c r="O115" s="210">
        <v>1.9248818000000001</v>
      </c>
      <c r="P115" s="210">
        <v>3.4465824999999999</v>
      </c>
      <c r="R115" s="90">
        <v>2008</v>
      </c>
      <c r="S115" s="73">
        <v>5330</v>
      </c>
      <c r="T115" s="74">
        <v>49.919670000000004</v>
      </c>
      <c r="U115" s="74">
        <v>37.993690999999998</v>
      </c>
      <c r="V115" s="74" t="s">
        <v>219</v>
      </c>
      <c r="W115" s="74">
        <v>46.269784999999999</v>
      </c>
      <c r="X115" s="74">
        <v>22.293424000000002</v>
      </c>
      <c r="Y115" s="74">
        <v>17.789736000000001</v>
      </c>
      <c r="Z115" s="74">
        <v>81.261914000000004</v>
      </c>
      <c r="AA115" s="74">
        <v>84.029790000000006</v>
      </c>
      <c r="AB115" s="74">
        <v>99.570334000000003</v>
      </c>
      <c r="AC115" s="74">
        <v>7.5676904</v>
      </c>
      <c r="AD115" s="73">
        <v>14261</v>
      </c>
      <c r="AE115" s="210">
        <v>1.4402199</v>
      </c>
      <c r="AF115" s="210">
        <v>4.4429835999999998</v>
      </c>
      <c r="AH115" s="90">
        <v>2008</v>
      </c>
      <c r="AI115" s="73">
        <v>11234</v>
      </c>
      <c r="AJ115" s="74">
        <v>52.867874999999998</v>
      </c>
      <c r="AK115" s="74">
        <v>47.475467999999999</v>
      </c>
      <c r="AL115" s="74" t="s">
        <v>219</v>
      </c>
      <c r="AM115" s="74">
        <v>57.682175000000001</v>
      </c>
      <c r="AN115" s="74">
        <v>27.723980999999998</v>
      </c>
      <c r="AO115" s="74">
        <v>21.919446000000001</v>
      </c>
      <c r="AP115" s="74">
        <v>79.802100999999993</v>
      </c>
      <c r="AQ115" s="74">
        <v>82.490589999999997</v>
      </c>
      <c r="AR115" s="74">
        <v>99.592198999999994</v>
      </c>
      <c r="AS115" s="74">
        <v>7.7997097999999996</v>
      </c>
      <c r="AT115" s="73">
        <v>33562</v>
      </c>
      <c r="AU115" s="210">
        <v>1.6840725999999999</v>
      </c>
      <c r="AV115" s="210">
        <v>3.8096125000000001</v>
      </c>
      <c r="AW115" s="74">
        <v>1.6119758</v>
      </c>
      <c r="AY115" s="90">
        <v>2008</v>
      </c>
    </row>
    <row r="116" spans="2:51">
      <c r="B116" s="90">
        <v>2009</v>
      </c>
      <c r="C116" s="73">
        <v>5806</v>
      </c>
      <c r="D116" s="74">
        <v>53.755291999999997</v>
      </c>
      <c r="E116" s="74">
        <v>58.067503000000002</v>
      </c>
      <c r="F116" s="74" t="s">
        <v>219</v>
      </c>
      <c r="G116" s="74">
        <v>70.790250999999998</v>
      </c>
      <c r="H116" s="74">
        <v>33.553234000000003</v>
      </c>
      <c r="I116" s="74">
        <v>26.342898000000002</v>
      </c>
      <c r="J116" s="74">
        <v>78.492851000000002</v>
      </c>
      <c r="K116" s="74">
        <v>81.451170000000005</v>
      </c>
      <c r="L116" s="74">
        <v>99.588335999999998</v>
      </c>
      <c r="M116" s="74">
        <v>8.0275420000000004</v>
      </c>
      <c r="N116" s="73">
        <v>19562</v>
      </c>
      <c r="O116" s="210">
        <v>1.9097389</v>
      </c>
      <c r="P116" s="210">
        <v>3.4791362000000001</v>
      </c>
      <c r="R116" s="90">
        <v>2009</v>
      </c>
      <c r="S116" s="73">
        <v>5190</v>
      </c>
      <c r="T116" s="74">
        <v>47.654656000000003</v>
      </c>
      <c r="U116" s="74">
        <v>36.204839</v>
      </c>
      <c r="V116" s="74" t="s">
        <v>219</v>
      </c>
      <c r="W116" s="74">
        <v>43.97287</v>
      </c>
      <c r="X116" s="74">
        <v>21.396414</v>
      </c>
      <c r="Y116" s="74">
        <v>17.103455</v>
      </c>
      <c r="Z116" s="74">
        <v>80.806166000000005</v>
      </c>
      <c r="AA116" s="74">
        <v>83.740740000000002</v>
      </c>
      <c r="AB116" s="74">
        <v>99.616123000000002</v>
      </c>
      <c r="AC116" s="74">
        <v>7.5839495000000001</v>
      </c>
      <c r="AD116" s="73">
        <v>15242</v>
      </c>
      <c r="AE116" s="210">
        <v>1.5085170000000001</v>
      </c>
      <c r="AF116" s="210">
        <v>4.6611621000000003</v>
      </c>
      <c r="AH116" s="90">
        <v>2009</v>
      </c>
      <c r="AI116" s="73">
        <v>10996</v>
      </c>
      <c r="AJ116" s="74">
        <v>50.692309999999999</v>
      </c>
      <c r="AK116" s="74">
        <v>45.122878999999998</v>
      </c>
      <c r="AL116" s="74" t="s">
        <v>219</v>
      </c>
      <c r="AM116" s="74">
        <v>54.779367000000001</v>
      </c>
      <c r="AN116" s="74">
        <v>26.493313000000001</v>
      </c>
      <c r="AO116" s="74">
        <v>21.000294</v>
      </c>
      <c r="AP116" s="74">
        <v>79.584811000000002</v>
      </c>
      <c r="AQ116" s="74">
        <v>82.508489999999995</v>
      </c>
      <c r="AR116" s="74">
        <v>99.601449000000002</v>
      </c>
      <c r="AS116" s="74">
        <v>7.8118784000000003</v>
      </c>
      <c r="AT116" s="73">
        <v>34804</v>
      </c>
      <c r="AU116" s="210">
        <v>1.7105016</v>
      </c>
      <c r="AV116" s="210">
        <v>3.9137895999999999</v>
      </c>
      <c r="AW116" s="74">
        <v>1.6038603</v>
      </c>
      <c r="AY116" s="90">
        <v>2009</v>
      </c>
    </row>
    <row r="117" spans="2:51">
      <c r="B117" s="90">
        <v>2010</v>
      </c>
      <c r="C117" s="73">
        <v>6198</v>
      </c>
      <c r="D117" s="74">
        <v>56.510717999999997</v>
      </c>
      <c r="E117" s="74">
        <v>59.800894999999997</v>
      </c>
      <c r="F117" s="74" t="s">
        <v>219</v>
      </c>
      <c r="G117" s="74">
        <v>73.127694000000005</v>
      </c>
      <c r="H117" s="74">
        <v>34.363239999999998</v>
      </c>
      <c r="I117" s="74">
        <v>27.012322000000001</v>
      </c>
      <c r="J117" s="74">
        <v>79.010002999999998</v>
      </c>
      <c r="K117" s="74">
        <v>81.953670000000002</v>
      </c>
      <c r="L117" s="74">
        <v>99.598264999999998</v>
      </c>
      <c r="M117" s="74">
        <v>8.4397722999999996</v>
      </c>
      <c r="N117" s="73">
        <v>19661</v>
      </c>
      <c r="O117" s="210">
        <v>1.8911803</v>
      </c>
      <c r="P117" s="210">
        <v>3.5180042999999999</v>
      </c>
      <c r="R117" s="90">
        <v>2010</v>
      </c>
      <c r="S117" s="73">
        <v>5722</v>
      </c>
      <c r="T117" s="74">
        <v>51.717660000000002</v>
      </c>
      <c r="U117" s="74">
        <v>38.419477000000001</v>
      </c>
      <c r="V117" s="74" t="s">
        <v>219</v>
      </c>
      <c r="W117" s="74">
        <v>46.80789</v>
      </c>
      <c r="X117" s="74">
        <v>22.439174999999999</v>
      </c>
      <c r="Y117" s="74">
        <v>17.862635000000001</v>
      </c>
      <c r="Z117" s="74">
        <v>81.464510000000004</v>
      </c>
      <c r="AA117" s="74">
        <v>84.431449999999998</v>
      </c>
      <c r="AB117" s="74">
        <v>99.703781000000006</v>
      </c>
      <c r="AC117" s="74">
        <v>8.1784917999999998</v>
      </c>
      <c r="AD117" s="73">
        <v>15210</v>
      </c>
      <c r="AE117" s="210">
        <v>1.4821367000000001</v>
      </c>
      <c r="AF117" s="210">
        <v>4.7542838999999999</v>
      </c>
      <c r="AH117" s="90">
        <v>2010</v>
      </c>
      <c r="AI117" s="73">
        <v>11920</v>
      </c>
      <c r="AJ117" s="74">
        <v>54.103737000000002</v>
      </c>
      <c r="AK117" s="74">
        <v>47.172449999999998</v>
      </c>
      <c r="AL117" s="74" t="s">
        <v>219</v>
      </c>
      <c r="AM117" s="74">
        <v>57.460495000000002</v>
      </c>
      <c r="AN117" s="74">
        <v>27.462202999999999</v>
      </c>
      <c r="AO117" s="74">
        <v>21.742318000000001</v>
      </c>
      <c r="AP117" s="74">
        <v>80.188034999999999</v>
      </c>
      <c r="AQ117" s="74">
        <v>83.147289999999998</v>
      </c>
      <c r="AR117" s="74">
        <v>99.648887999999999</v>
      </c>
      <c r="AS117" s="74">
        <v>8.3122968999999998</v>
      </c>
      <c r="AT117" s="73">
        <v>34871</v>
      </c>
      <c r="AU117" s="210">
        <v>1.6879846000000001</v>
      </c>
      <c r="AV117" s="210">
        <v>3.9680697</v>
      </c>
      <c r="AW117" s="74">
        <v>1.5565255</v>
      </c>
      <c r="AY117" s="90">
        <v>2010</v>
      </c>
    </row>
    <row r="118" spans="2:51">
      <c r="B118" s="90">
        <v>2011</v>
      </c>
      <c r="C118" s="73">
        <v>6531</v>
      </c>
      <c r="D118" s="74">
        <v>58.741343000000001</v>
      </c>
      <c r="E118" s="74">
        <v>60.827776999999998</v>
      </c>
      <c r="F118" s="74" t="s">
        <v>219</v>
      </c>
      <c r="G118" s="74">
        <v>74.488519999999994</v>
      </c>
      <c r="H118" s="74">
        <v>34.698318999999998</v>
      </c>
      <c r="I118" s="74">
        <v>27.116105999999998</v>
      </c>
      <c r="J118" s="74">
        <v>79.409738000000004</v>
      </c>
      <c r="K118" s="74">
        <v>82.287000000000006</v>
      </c>
      <c r="L118" s="74">
        <v>99.664276000000001</v>
      </c>
      <c r="M118" s="74">
        <v>8.6668613000000008</v>
      </c>
      <c r="N118" s="73">
        <v>19139</v>
      </c>
      <c r="O118" s="210">
        <v>1.8175376000000001</v>
      </c>
      <c r="P118" s="210">
        <v>3.5146644999999999</v>
      </c>
      <c r="R118" s="90">
        <v>2011</v>
      </c>
      <c r="S118" s="73">
        <v>5940</v>
      </c>
      <c r="T118" s="74">
        <v>52.932732000000001</v>
      </c>
      <c r="U118" s="74">
        <v>38.624339999999997</v>
      </c>
      <c r="V118" s="74" t="s">
        <v>219</v>
      </c>
      <c r="W118" s="74">
        <v>47.159784999999999</v>
      </c>
      <c r="X118" s="74">
        <v>22.425338</v>
      </c>
      <c r="Y118" s="74">
        <v>17.809294000000001</v>
      </c>
      <c r="Z118" s="74">
        <v>81.875253000000001</v>
      </c>
      <c r="AA118" s="74">
        <v>84.821920000000006</v>
      </c>
      <c r="AB118" s="74">
        <v>99.580888999999999</v>
      </c>
      <c r="AC118" s="74">
        <v>8.2943517</v>
      </c>
      <c r="AD118" s="73">
        <v>14510</v>
      </c>
      <c r="AE118" s="210">
        <v>1.3946742999999999</v>
      </c>
      <c r="AF118" s="210">
        <v>4.4331740000000002</v>
      </c>
      <c r="AH118" s="90">
        <v>2011</v>
      </c>
      <c r="AI118" s="73">
        <v>12471</v>
      </c>
      <c r="AJ118" s="74">
        <v>55.823574999999998</v>
      </c>
      <c r="AK118" s="74">
        <v>47.759602999999998</v>
      </c>
      <c r="AL118" s="74" t="s">
        <v>219</v>
      </c>
      <c r="AM118" s="74">
        <v>58.280692999999999</v>
      </c>
      <c r="AN118" s="74">
        <v>27.607078000000001</v>
      </c>
      <c r="AO118" s="74">
        <v>21.763850999999999</v>
      </c>
      <c r="AP118" s="74">
        <v>80.584074999999999</v>
      </c>
      <c r="AQ118" s="74">
        <v>83.416499999999999</v>
      </c>
      <c r="AR118" s="74">
        <v>99.624540999999994</v>
      </c>
      <c r="AS118" s="74">
        <v>8.4853474000000002</v>
      </c>
      <c r="AT118" s="73">
        <v>33649</v>
      </c>
      <c r="AU118" s="210">
        <v>1.6073816999999999</v>
      </c>
      <c r="AV118" s="210">
        <v>3.8594852999999998</v>
      </c>
      <c r="AW118" s="74">
        <v>1.5748561000000001</v>
      </c>
      <c r="AY118" s="90">
        <v>2011</v>
      </c>
    </row>
    <row r="119" spans="2:51">
      <c r="B119" s="90">
        <v>2012</v>
      </c>
      <c r="C119" s="73">
        <v>6796</v>
      </c>
      <c r="D119" s="74">
        <v>60.072594000000002</v>
      </c>
      <c r="E119" s="74">
        <v>61.016981000000001</v>
      </c>
      <c r="F119" s="74" t="s">
        <v>219</v>
      </c>
      <c r="G119" s="74">
        <v>74.888103000000001</v>
      </c>
      <c r="H119" s="74">
        <v>34.651344999999999</v>
      </c>
      <c r="I119" s="74">
        <v>27.089006000000001</v>
      </c>
      <c r="J119" s="74">
        <v>79.845349999999996</v>
      </c>
      <c r="K119" s="74">
        <v>82.743679999999998</v>
      </c>
      <c r="L119" s="74">
        <v>99.633484999999993</v>
      </c>
      <c r="M119" s="74">
        <v>9.0907874999999994</v>
      </c>
      <c r="N119" s="73">
        <v>18853</v>
      </c>
      <c r="O119" s="210">
        <v>1.7608712</v>
      </c>
      <c r="P119" s="210">
        <v>3.5727009000000001</v>
      </c>
      <c r="R119" s="90">
        <v>2012</v>
      </c>
      <c r="S119" s="73">
        <v>6414</v>
      </c>
      <c r="T119" s="74">
        <v>56.162233000000001</v>
      </c>
      <c r="U119" s="74">
        <v>40.451957999999998</v>
      </c>
      <c r="V119" s="74" t="s">
        <v>219</v>
      </c>
      <c r="W119" s="74">
        <v>49.488028</v>
      </c>
      <c r="X119" s="74">
        <v>23.359696</v>
      </c>
      <c r="Y119" s="74">
        <v>18.506675000000001</v>
      </c>
      <c r="Z119" s="74">
        <v>82.217337000000001</v>
      </c>
      <c r="AA119" s="74">
        <v>85.156030000000001</v>
      </c>
      <c r="AB119" s="74">
        <v>99.627212999999998</v>
      </c>
      <c r="AC119" s="74">
        <v>8.8734556999999992</v>
      </c>
      <c r="AD119" s="73">
        <v>15223</v>
      </c>
      <c r="AE119" s="210">
        <v>1.437557</v>
      </c>
      <c r="AF119" s="210">
        <v>4.7741806000000002</v>
      </c>
      <c r="AH119" s="90">
        <v>2012</v>
      </c>
      <c r="AI119" s="73">
        <v>13210</v>
      </c>
      <c r="AJ119" s="74">
        <v>58.108167999999999</v>
      </c>
      <c r="AK119" s="74">
        <v>48.946707000000004</v>
      </c>
      <c r="AL119" s="74" t="s">
        <v>219</v>
      </c>
      <c r="AM119" s="74">
        <v>59.868611999999999</v>
      </c>
      <c r="AN119" s="74">
        <v>28.140367000000001</v>
      </c>
      <c r="AO119" s="74">
        <v>22.155918</v>
      </c>
      <c r="AP119" s="74">
        <v>80.997048000000007</v>
      </c>
      <c r="AQ119" s="74">
        <v>83.884399999999999</v>
      </c>
      <c r="AR119" s="74">
        <v>99.630439999999993</v>
      </c>
      <c r="AS119" s="74">
        <v>8.9839499000000007</v>
      </c>
      <c r="AT119" s="73">
        <v>34076</v>
      </c>
      <c r="AU119" s="210">
        <v>1.6001033</v>
      </c>
      <c r="AV119" s="210">
        <v>4.0252458000000004</v>
      </c>
      <c r="AW119" s="74">
        <v>1.5083814</v>
      </c>
      <c r="AY119" s="90">
        <v>2012</v>
      </c>
    </row>
    <row r="120" spans="2:51">
      <c r="B120" s="90">
        <v>2013</v>
      </c>
      <c r="C120" s="73">
        <v>6570</v>
      </c>
      <c r="D120" s="74">
        <v>57.099823999999998</v>
      </c>
      <c r="E120" s="74">
        <v>56.731234999999998</v>
      </c>
      <c r="F120" s="74" t="s">
        <v>219</v>
      </c>
      <c r="G120" s="74">
        <v>69.217111000000003</v>
      </c>
      <c r="H120" s="74">
        <v>32.760714</v>
      </c>
      <c r="I120" s="74">
        <v>25.814584</v>
      </c>
      <c r="J120" s="74">
        <v>79.094216000000003</v>
      </c>
      <c r="K120" s="74">
        <v>82.029910000000001</v>
      </c>
      <c r="L120" s="74">
        <v>99.802521999999996</v>
      </c>
      <c r="M120" s="74">
        <v>8.6295216000000003</v>
      </c>
      <c r="N120" s="73">
        <v>20615</v>
      </c>
      <c r="O120" s="210">
        <v>1.8946908</v>
      </c>
      <c r="P120" s="210">
        <v>3.8270539000000001</v>
      </c>
      <c r="R120" s="90">
        <v>2013</v>
      </c>
      <c r="S120" s="73">
        <v>5905</v>
      </c>
      <c r="T120" s="74">
        <v>50.808968</v>
      </c>
      <c r="U120" s="74">
        <v>36.779454000000001</v>
      </c>
      <c r="V120" s="74" t="s">
        <v>219</v>
      </c>
      <c r="W120" s="74">
        <v>44.808283000000003</v>
      </c>
      <c r="X120" s="74">
        <v>21.426874999999999</v>
      </c>
      <c r="Y120" s="74">
        <v>16.95665</v>
      </c>
      <c r="Z120" s="74">
        <v>81.697492999999994</v>
      </c>
      <c r="AA120" s="74">
        <v>84.68817</v>
      </c>
      <c r="AB120" s="74">
        <v>99.544842000000003</v>
      </c>
      <c r="AC120" s="74">
        <v>8.1864939999999997</v>
      </c>
      <c r="AD120" s="73">
        <v>14995</v>
      </c>
      <c r="AE120" s="210">
        <v>1.3914664000000001</v>
      </c>
      <c r="AF120" s="210">
        <v>4.5853884999999996</v>
      </c>
      <c r="AH120" s="90">
        <v>2013</v>
      </c>
      <c r="AI120" s="73">
        <v>12475</v>
      </c>
      <c r="AJ120" s="74">
        <v>53.938648000000001</v>
      </c>
      <c r="AK120" s="74">
        <v>45.218671999999998</v>
      </c>
      <c r="AL120" s="74" t="s">
        <v>219</v>
      </c>
      <c r="AM120" s="74">
        <v>55.021918999999997</v>
      </c>
      <c r="AN120" s="74">
        <v>26.347888000000001</v>
      </c>
      <c r="AO120" s="74">
        <v>20.832160999999999</v>
      </c>
      <c r="AP120" s="74">
        <v>80.326358999999997</v>
      </c>
      <c r="AQ120" s="74">
        <v>83.383529999999993</v>
      </c>
      <c r="AR120" s="74">
        <v>99.680384000000004</v>
      </c>
      <c r="AS120" s="74">
        <v>8.4139885000000003</v>
      </c>
      <c r="AT120" s="73">
        <v>35610</v>
      </c>
      <c r="AU120" s="210">
        <v>1.6442869</v>
      </c>
      <c r="AV120" s="210">
        <v>4.1135197000000003</v>
      </c>
      <c r="AW120" s="74">
        <v>1.5424708</v>
      </c>
      <c r="AY120" s="90">
        <v>2013</v>
      </c>
    </row>
    <row r="121" spans="2:51">
      <c r="B121" s="90">
        <v>2014</v>
      </c>
      <c r="C121" s="73">
        <v>7187</v>
      </c>
      <c r="D121" s="74">
        <v>61.596418999999997</v>
      </c>
      <c r="E121" s="74">
        <v>59.824246000000002</v>
      </c>
      <c r="F121" s="74" t="s">
        <v>219</v>
      </c>
      <c r="G121" s="74">
        <v>73.033401999999995</v>
      </c>
      <c r="H121" s="74">
        <v>34.577863999999998</v>
      </c>
      <c r="I121" s="74">
        <v>27.245142000000001</v>
      </c>
      <c r="J121" s="74">
        <v>79.188812999999996</v>
      </c>
      <c r="K121" s="74">
        <v>82.164929999999998</v>
      </c>
      <c r="L121" s="74">
        <v>99.805582999999999</v>
      </c>
      <c r="M121" s="74">
        <v>9.1472572000000003</v>
      </c>
      <c r="N121" s="73">
        <v>22433</v>
      </c>
      <c r="O121" s="210">
        <v>2.0354572000000002</v>
      </c>
      <c r="P121" s="210">
        <v>4.0856728999999996</v>
      </c>
      <c r="R121" s="90">
        <v>2014</v>
      </c>
      <c r="S121" s="73">
        <v>6621</v>
      </c>
      <c r="T121" s="74">
        <v>56.073104000000001</v>
      </c>
      <c r="U121" s="74">
        <v>40.111511</v>
      </c>
      <c r="V121" s="74" t="s">
        <v>219</v>
      </c>
      <c r="W121" s="74">
        <v>48.919792000000001</v>
      </c>
      <c r="X121" s="74">
        <v>23.39367</v>
      </c>
      <c r="Y121" s="74">
        <v>18.632256000000002</v>
      </c>
      <c r="Z121" s="74">
        <v>81.798218000000006</v>
      </c>
      <c r="AA121" s="74">
        <v>84.856880000000004</v>
      </c>
      <c r="AB121" s="74">
        <v>99.728875000000002</v>
      </c>
      <c r="AC121" s="74">
        <v>8.7730224000000003</v>
      </c>
      <c r="AD121" s="73">
        <v>16646</v>
      </c>
      <c r="AE121" s="210">
        <v>1.5209003000000001</v>
      </c>
      <c r="AF121" s="210">
        <v>4.9799407999999996</v>
      </c>
      <c r="AH121" s="90">
        <v>2014</v>
      </c>
      <c r="AI121" s="73">
        <v>13808</v>
      </c>
      <c r="AJ121" s="74">
        <v>58.818302000000003</v>
      </c>
      <c r="AK121" s="74">
        <v>48.520057999999999</v>
      </c>
      <c r="AL121" s="74" t="s">
        <v>219</v>
      </c>
      <c r="AM121" s="74">
        <v>59.103509000000003</v>
      </c>
      <c r="AN121" s="74">
        <v>28.279854</v>
      </c>
      <c r="AO121" s="74">
        <v>22.419668999999999</v>
      </c>
      <c r="AP121" s="74">
        <v>80.440034999999995</v>
      </c>
      <c r="AQ121" s="74">
        <v>83.431370000000001</v>
      </c>
      <c r="AR121" s="74">
        <v>99.768786000000006</v>
      </c>
      <c r="AS121" s="74">
        <v>8.9639054999999992</v>
      </c>
      <c r="AT121" s="73">
        <v>39079</v>
      </c>
      <c r="AU121" s="210">
        <v>1.7790722000000001</v>
      </c>
      <c r="AV121" s="210">
        <v>4.4240744999999997</v>
      </c>
      <c r="AW121" s="74">
        <v>1.4914483000000001</v>
      </c>
      <c r="AY121" s="90">
        <v>2014</v>
      </c>
    </row>
    <row r="122" spans="2:51">
      <c r="B122" s="90">
        <v>2015</v>
      </c>
      <c r="C122" s="73">
        <v>7243</v>
      </c>
      <c r="D122" s="74">
        <v>61.237851999999997</v>
      </c>
      <c r="E122" s="74">
        <v>58.269103999999999</v>
      </c>
      <c r="F122" s="74" t="s">
        <v>219</v>
      </c>
      <c r="G122" s="74">
        <v>71.198030000000003</v>
      </c>
      <c r="H122" s="74">
        <v>33.641131000000001</v>
      </c>
      <c r="I122" s="74">
        <v>26.588531</v>
      </c>
      <c r="J122" s="74">
        <v>79.406460999999993</v>
      </c>
      <c r="K122" s="74">
        <v>82.407200000000003</v>
      </c>
      <c r="L122" s="74">
        <v>99.697177999999994</v>
      </c>
      <c r="M122" s="74">
        <v>8.8982530000000004</v>
      </c>
      <c r="N122" s="73">
        <v>22516</v>
      </c>
      <c r="O122" s="210">
        <v>2.0175866</v>
      </c>
      <c r="P122" s="210">
        <v>3.9817219000000001</v>
      </c>
      <c r="R122" s="90">
        <v>2015</v>
      </c>
      <c r="S122" s="73">
        <v>7102</v>
      </c>
      <c r="T122" s="74">
        <v>59.240881000000002</v>
      </c>
      <c r="U122" s="74">
        <v>41.558731000000002</v>
      </c>
      <c r="V122" s="74" t="s">
        <v>219</v>
      </c>
      <c r="W122" s="74">
        <v>50.861139000000001</v>
      </c>
      <c r="X122" s="74">
        <v>23.959548999999999</v>
      </c>
      <c r="Y122" s="74">
        <v>19.052026999999999</v>
      </c>
      <c r="Z122" s="74">
        <v>82.401999000000004</v>
      </c>
      <c r="AA122" s="74">
        <v>85.575000000000003</v>
      </c>
      <c r="AB122" s="74">
        <v>99.719179999999994</v>
      </c>
      <c r="AC122" s="74">
        <v>9.1318211999999992</v>
      </c>
      <c r="AD122" s="73">
        <v>16462</v>
      </c>
      <c r="AE122" s="210">
        <v>1.4819264999999999</v>
      </c>
      <c r="AF122" s="210">
        <v>4.9097064000000001</v>
      </c>
      <c r="AH122" s="90">
        <v>2015</v>
      </c>
      <c r="AI122" s="73">
        <v>14345</v>
      </c>
      <c r="AJ122" s="74">
        <v>60.232629000000003</v>
      </c>
      <c r="AK122" s="74">
        <v>48.803187999999999</v>
      </c>
      <c r="AL122" s="74" t="s">
        <v>219</v>
      </c>
      <c r="AM122" s="74">
        <v>59.597459000000001</v>
      </c>
      <c r="AN122" s="74">
        <v>28.252865</v>
      </c>
      <c r="AO122" s="74">
        <v>22.417113000000001</v>
      </c>
      <c r="AP122" s="74">
        <v>80.889509000000004</v>
      </c>
      <c r="AQ122" s="74">
        <v>83.984999999999999</v>
      </c>
      <c r="AR122" s="74">
        <v>99.708070000000006</v>
      </c>
      <c r="AS122" s="74">
        <v>9.0123767000000008</v>
      </c>
      <c r="AT122" s="73">
        <v>38978</v>
      </c>
      <c r="AU122" s="210">
        <v>1.7503742</v>
      </c>
      <c r="AV122" s="210">
        <v>4.3271435</v>
      </c>
      <c r="AW122" s="74">
        <v>1.4020904999999999</v>
      </c>
      <c r="AY122" s="90">
        <v>2015</v>
      </c>
    </row>
    <row r="123" spans="2:51">
      <c r="B123" s="90">
        <v>2016</v>
      </c>
      <c r="C123" s="73">
        <v>7330</v>
      </c>
      <c r="D123" s="74">
        <v>61.067867999999997</v>
      </c>
      <c r="E123" s="74">
        <v>57.013826000000002</v>
      </c>
      <c r="F123" s="74" t="s">
        <v>219</v>
      </c>
      <c r="G123" s="74">
        <v>69.760729999999995</v>
      </c>
      <c r="H123" s="74">
        <v>32.807858000000003</v>
      </c>
      <c r="I123" s="74">
        <v>25.915071000000001</v>
      </c>
      <c r="J123" s="74">
        <v>79.724419999999995</v>
      </c>
      <c r="K123" s="74">
        <v>82.621399999999994</v>
      </c>
      <c r="L123" s="74">
        <v>99.646546999999998</v>
      </c>
      <c r="M123" s="74">
        <v>8.9092544</v>
      </c>
      <c r="N123" s="73">
        <v>21974</v>
      </c>
      <c r="O123" s="210">
        <v>1.9423425000000001</v>
      </c>
      <c r="P123" s="210">
        <v>3.9378869999999999</v>
      </c>
      <c r="R123" s="90">
        <v>2016</v>
      </c>
      <c r="S123" s="73">
        <v>7166</v>
      </c>
      <c r="T123" s="74">
        <v>58.796173000000003</v>
      </c>
      <c r="U123" s="74">
        <v>41.074057000000003</v>
      </c>
      <c r="V123" s="74" t="s">
        <v>219</v>
      </c>
      <c r="W123" s="74">
        <v>50.297702999999998</v>
      </c>
      <c r="X123" s="74">
        <v>23.681467999999999</v>
      </c>
      <c r="Y123" s="74">
        <v>18.786707</v>
      </c>
      <c r="Z123" s="74">
        <v>82.453390999999996</v>
      </c>
      <c r="AA123" s="74">
        <v>85.464680000000001</v>
      </c>
      <c r="AB123" s="74">
        <v>99.680066999999994</v>
      </c>
      <c r="AC123" s="74">
        <v>9.3185956000000001</v>
      </c>
      <c r="AD123" s="73">
        <v>16223</v>
      </c>
      <c r="AE123" s="210">
        <v>1.4370905</v>
      </c>
      <c r="AF123" s="210">
        <v>4.8740550999999996</v>
      </c>
      <c r="AH123" s="90">
        <v>2016</v>
      </c>
      <c r="AI123" s="73">
        <v>14496</v>
      </c>
      <c r="AJ123" s="74">
        <v>59.923341999999998</v>
      </c>
      <c r="AK123" s="74">
        <v>47.958526999999997</v>
      </c>
      <c r="AL123" s="74" t="s">
        <v>219</v>
      </c>
      <c r="AM123" s="74">
        <v>58.623075999999998</v>
      </c>
      <c r="AN123" s="74">
        <v>27.715187</v>
      </c>
      <c r="AO123" s="74">
        <v>21.957321</v>
      </c>
      <c r="AP123" s="74">
        <v>81.073469000000003</v>
      </c>
      <c r="AQ123" s="74">
        <v>84.055160000000001</v>
      </c>
      <c r="AR123" s="74">
        <v>99.663113999999993</v>
      </c>
      <c r="AS123" s="74">
        <v>9.1070150000000005</v>
      </c>
      <c r="AT123" s="73">
        <v>38197</v>
      </c>
      <c r="AU123" s="210">
        <v>1.6899888000000001</v>
      </c>
      <c r="AV123" s="210">
        <v>4.2876593999999999</v>
      </c>
      <c r="AW123" s="74">
        <v>1.3880739</v>
      </c>
      <c r="AY123" s="90">
        <v>2016</v>
      </c>
    </row>
    <row r="124" spans="2:51">
      <c r="B124" s="90">
        <v>2017</v>
      </c>
      <c r="C124" s="73">
        <v>8084</v>
      </c>
      <c r="D124" s="74">
        <v>66.242818999999997</v>
      </c>
      <c r="E124" s="74">
        <v>60.832543000000001</v>
      </c>
      <c r="F124" s="74" t="s">
        <v>219</v>
      </c>
      <c r="G124" s="74">
        <v>74.458939999999998</v>
      </c>
      <c r="H124" s="74">
        <v>34.978307999999998</v>
      </c>
      <c r="I124" s="74">
        <v>27.642762999999999</v>
      </c>
      <c r="J124" s="74">
        <v>79.800965000000005</v>
      </c>
      <c r="K124" s="74">
        <v>82.475290000000001</v>
      </c>
      <c r="L124" s="74">
        <v>99.605716999999999</v>
      </c>
      <c r="M124" s="74">
        <v>9.6739064999999993</v>
      </c>
      <c r="N124" s="73">
        <v>23409</v>
      </c>
      <c r="O124" s="210">
        <v>2.0376637</v>
      </c>
      <c r="P124" s="210">
        <v>4.1527703000000002</v>
      </c>
      <c r="R124" s="90">
        <v>2017</v>
      </c>
      <c r="S124" s="73">
        <v>7880</v>
      </c>
      <c r="T124" s="74">
        <v>63.604806000000004</v>
      </c>
      <c r="U124" s="74">
        <v>44.320045</v>
      </c>
      <c r="V124" s="74" t="s">
        <v>219</v>
      </c>
      <c r="W124" s="74">
        <v>54.197833000000003</v>
      </c>
      <c r="X124" s="74">
        <v>25.562656</v>
      </c>
      <c r="Y124" s="74">
        <v>20.259367999999998</v>
      </c>
      <c r="Z124" s="74">
        <v>82.343191000000004</v>
      </c>
      <c r="AA124" s="74">
        <v>85.368510000000001</v>
      </c>
      <c r="AB124" s="74">
        <v>99.595551</v>
      </c>
      <c r="AC124" s="74">
        <v>10.040903</v>
      </c>
      <c r="AD124" s="73">
        <v>18575</v>
      </c>
      <c r="AE124" s="210">
        <v>1.6195773</v>
      </c>
      <c r="AF124" s="210">
        <v>5.5434688999999997</v>
      </c>
      <c r="AH124" s="90">
        <v>2017</v>
      </c>
      <c r="AI124" s="73">
        <v>15964</v>
      </c>
      <c r="AJ124" s="74">
        <v>64.913867999999994</v>
      </c>
      <c r="AK124" s="74">
        <v>51.485911000000002</v>
      </c>
      <c r="AL124" s="74" t="s">
        <v>219</v>
      </c>
      <c r="AM124" s="74">
        <v>62.914926000000001</v>
      </c>
      <c r="AN124" s="74">
        <v>29.736588999999999</v>
      </c>
      <c r="AO124" s="74">
        <v>23.549593999999999</v>
      </c>
      <c r="AP124" s="74">
        <v>81.055753999999993</v>
      </c>
      <c r="AQ124" s="74">
        <v>83.956900000000005</v>
      </c>
      <c r="AR124" s="74">
        <v>99.600699000000006</v>
      </c>
      <c r="AS124" s="74">
        <v>9.8516452000000001</v>
      </c>
      <c r="AT124" s="73">
        <v>41984</v>
      </c>
      <c r="AU124" s="210">
        <v>1.8287945000000001</v>
      </c>
      <c r="AV124" s="210">
        <v>4.6712470000000001</v>
      </c>
      <c r="AW124" s="74">
        <v>1.372574</v>
      </c>
      <c r="AY124" s="90">
        <v>2017</v>
      </c>
    </row>
    <row r="125" spans="2:51">
      <c r="B125" s="90">
        <v>2018</v>
      </c>
      <c r="C125" s="73">
        <v>7400</v>
      </c>
      <c r="D125" s="74">
        <v>59.724519999999998</v>
      </c>
      <c r="E125" s="74">
        <v>53.967739999999999</v>
      </c>
      <c r="F125" s="74" t="s">
        <v>219</v>
      </c>
      <c r="G125" s="74">
        <v>66.062216000000006</v>
      </c>
      <c r="H125" s="74">
        <v>31.093063999999998</v>
      </c>
      <c r="I125" s="74">
        <v>24.602367000000001</v>
      </c>
      <c r="J125" s="74">
        <v>79.817567999999994</v>
      </c>
      <c r="K125" s="74">
        <v>82.422309999999996</v>
      </c>
      <c r="L125" s="74">
        <v>99.582829000000004</v>
      </c>
      <c r="M125" s="74">
        <v>8.8866472000000005</v>
      </c>
      <c r="N125" s="73">
        <v>21787</v>
      </c>
      <c r="O125" s="210">
        <v>1.8701129999999999</v>
      </c>
      <c r="P125" s="210">
        <v>3.9032911000000001</v>
      </c>
      <c r="R125" s="90">
        <v>2018</v>
      </c>
      <c r="S125" s="73">
        <v>6957</v>
      </c>
      <c r="T125" s="74">
        <v>55.332692999999999</v>
      </c>
      <c r="U125" s="74">
        <v>38.270943000000003</v>
      </c>
      <c r="V125" s="74" t="s">
        <v>219</v>
      </c>
      <c r="W125" s="74">
        <v>46.817791999999997</v>
      </c>
      <c r="X125" s="74">
        <v>22.158272</v>
      </c>
      <c r="Y125" s="74">
        <v>17.683731999999999</v>
      </c>
      <c r="Z125" s="74">
        <v>82.282736999999997</v>
      </c>
      <c r="AA125" s="74">
        <v>85.242620000000002</v>
      </c>
      <c r="AB125" s="74">
        <v>99.699054000000004</v>
      </c>
      <c r="AC125" s="74">
        <v>9.0555281000000001</v>
      </c>
      <c r="AD125" s="73">
        <v>16332</v>
      </c>
      <c r="AE125" s="210">
        <v>1.4039927000000001</v>
      </c>
      <c r="AF125" s="210">
        <v>4.9555180999999999</v>
      </c>
      <c r="AH125" s="90">
        <v>2018</v>
      </c>
      <c r="AI125" s="73">
        <v>14357</v>
      </c>
      <c r="AJ125" s="74">
        <v>57.512524999999997</v>
      </c>
      <c r="AK125" s="74">
        <v>45.096114999999998</v>
      </c>
      <c r="AL125" s="74" t="s">
        <v>219</v>
      </c>
      <c r="AM125" s="74">
        <v>55.112546000000002</v>
      </c>
      <c r="AN125" s="74">
        <v>26.125088999999999</v>
      </c>
      <c r="AO125" s="74">
        <v>20.768454999999999</v>
      </c>
      <c r="AP125" s="74">
        <v>81.012119999999996</v>
      </c>
      <c r="AQ125" s="74">
        <v>83.749459999999999</v>
      </c>
      <c r="AR125" s="74">
        <v>99.639114000000006</v>
      </c>
      <c r="AS125" s="74">
        <v>8.9676883000000007</v>
      </c>
      <c r="AT125" s="73">
        <v>38119</v>
      </c>
      <c r="AU125" s="210">
        <v>1.6372286</v>
      </c>
      <c r="AV125" s="210">
        <v>4.2939277000000002</v>
      </c>
      <c r="AW125" s="74">
        <v>1.4101492</v>
      </c>
      <c r="AY125" s="90">
        <v>2018</v>
      </c>
    </row>
    <row r="126" spans="2:51">
      <c r="B126" s="90">
        <v>2019</v>
      </c>
      <c r="C126" s="73">
        <v>7888</v>
      </c>
      <c r="D126" s="74">
        <v>62.716557000000002</v>
      </c>
      <c r="E126" s="74">
        <v>55.703445000000002</v>
      </c>
      <c r="F126" s="74" t="s">
        <v>219</v>
      </c>
      <c r="G126" s="74">
        <v>68.289192</v>
      </c>
      <c r="H126" s="74">
        <v>32.055013000000002</v>
      </c>
      <c r="I126" s="74">
        <v>25.356833000000002</v>
      </c>
      <c r="J126" s="74">
        <v>80.030933000000005</v>
      </c>
      <c r="K126" s="74">
        <v>82.428569999999993</v>
      </c>
      <c r="L126" s="74">
        <v>99.671468000000004</v>
      </c>
      <c r="M126" s="74">
        <v>9.0995086000000001</v>
      </c>
      <c r="N126" s="73">
        <v>22352</v>
      </c>
      <c r="O126" s="210">
        <v>1.8933485000000001</v>
      </c>
      <c r="P126" s="210">
        <v>3.8724074000000002</v>
      </c>
      <c r="R126" s="90">
        <v>2019</v>
      </c>
      <c r="S126" s="73">
        <v>7887</v>
      </c>
      <c r="T126" s="74">
        <v>61.821948999999996</v>
      </c>
      <c r="U126" s="74">
        <v>42.226246000000003</v>
      </c>
      <c r="V126" s="74" t="s">
        <v>219</v>
      </c>
      <c r="W126" s="74">
        <v>51.756742000000003</v>
      </c>
      <c r="X126" s="74">
        <v>24.334689000000001</v>
      </c>
      <c r="Y126" s="74">
        <v>19.363826</v>
      </c>
      <c r="Z126" s="74">
        <v>82.477495000000005</v>
      </c>
      <c r="AA126" s="74">
        <v>85.376329999999996</v>
      </c>
      <c r="AB126" s="74">
        <v>99.646241000000003</v>
      </c>
      <c r="AC126" s="74">
        <v>9.8743020000000001</v>
      </c>
      <c r="AD126" s="73">
        <v>18218</v>
      </c>
      <c r="AE126" s="210">
        <v>1.545447</v>
      </c>
      <c r="AF126" s="210">
        <v>5.4269986000000001</v>
      </c>
      <c r="AH126" s="90">
        <v>2019</v>
      </c>
      <c r="AI126" s="73">
        <v>15775</v>
      </c>
      <c r="AJ126" s="74">
        <v>62.266067999999997</v>
      </c>
      <c r="AK126" s="74">
        <v>48.141466999999999</v>
      </c>
      <c r="AL126" s="74" t="s">
        <v>219</v>
      </c>
      <c r="AM126" s="74">
        <v>58.957664000000001</v>
      </c>
      <c r="AN126" s="74">
        <v>27.786580000000001</v>
      </c>
      <c r="AO126" s="74">
        <v>22.054238999999999</v>
      </c>
      <c r="AP126" s="74">
        <v>81.254136000000003</v>
      </c>
      <c r="AQ126" s="74">
        <v>83.853269999999995</v>
      </c>
      <c r="AR126" s="74">
        <v>99.658854000000005</v>
      </c>
      <c r="AS126" s="74">
        <v>9.4710614999999994</v>
      </c>
      <c r="AT126" s="73">
        <v>40570</v>
      </c>
      <c r="AU126" s="210">
        <v>1.7195258</v>
      </c>
      <c r="AV126" s="210">
        <v>4.4440597999999998</v>
      </c>
      <c r="AW126" s="74">
        <v>1.3191664000000001</v>
      </c>
      <c r="AY126" s="90">
        <v>2019</v>
      </c>
    </row>
    <row r="127" spans="2:51">
      <c r="B127" s="90">
        <v>2020</v>
      </c>
      <c r="C127" s="73">
        <v>6594</v>
      </c>
      <c r="D127" s="74">
        <v>51.804439000000002</v>
      </c>
      <c r="E127" s="74">
        <v>44.745493000000003</v>
      </c>
      <c r="F127" s="74" t="s">
        <v>219</v>
      </c>
      <c r="G127" s="74">
        <v>54.789546000000001</v>
      </c>
      <c r="H127" s="74">
        <v>25.819793000000001</v>
      </c>
      <c r="I127" s="74">
        <v>20.456609</v>
      </c>
      <c r="J127" s="74">
        <v>79.947823</v>
      </c>
      <c r="K127" s="74">
        <v>82.113330000000005</v>
      </c>
      <c r="L127" s="74">
        <v>99.487025000000003</v>
      </c>
      <c r="M127" s="74">
        <v>7.7954319999999999</v>
      </c>
      <c r="N127" s="73">
        <v>18280</v>
      </c>
      <c r="O127" s="210">
        <v>1.5336223</v>
      </c>
      <c r="P127" s="210">
        <v>3.2978412000000001</v>
      </c>
      <c r="R127" s="90">
        <v>2020</v>
      </c>
      <c r="S127" s="73">
        <v>5878</v>
      </c>
      <c r="T127" s="74">
        <v>45.493212</v>
      </c>
      <c r="U127" s="74">
        <v>31.042828</v>
      </c>
      <c r="V127" s="74" t="s">
        <v>219</v>
      </c>
      <c r="W127" s="74">
        <v>37.843859999999999</v>
      </c>
      <c r="X127" s="74">
        <v>18.089171</v>
      </c>
      <c r="Y127" s="74">
        <v>14.378895</v>
      </c>
      <c r="Z127" s="74">
        <v>81.711466000000001</v>
      </c>
      <c r="AA127" s="74">
        <v>84.137249999999995</v>
      </c>
      <c r="AB127" s="74">
        <v>99.728537000000003</v>
      </c>
      <c r="AC127" s="74">
        <v>7.6624257</v>
      </c>
      <c r="AD127" s="73">
        <v>14156</v>
      </c>
      <c r="AE127" s="210">
        <v>1.1880036</v>
      </c>
      <c r="AF127" s="210">
        <v>4.3413059000000001</v>
      </c>
      <c r="AH127" s="90">
        <v>2020</v>
      </c>
      <c r="AI127" s="73">
        <v>12472</v>
      </c>
      <c r="AJ127" s="74">
        <v>48.625207000000003</v>
      </c>
      <c r="AK127" s="74">
        <v>37.002150999999998</v>
      </c>
      <c r="AL127" s="74" t="s">
        <v>219</v>
      </c>
      <c r="AM127" s="74">
        <v>45.156387000000002</v>
      </c>
      <c r="AN127" s="74">
        <v>21.517545999999999</v>
      </c>
      <c r="AO127" s="74">
        <v>17.083083999999999</v>
      </c>
      <c r="AP127" s="74">
        <v>80.779087000000004</v>
      </c>
      <c r="AQ127" s="74">
        <v>83.021460000000005</v>
      </c>
      <c r="AR127" s="74">
        <v>99.600702999999996</v>
      </c>
      <c r="AS127" s="74">
        <v>7.7321761000000002</v>
      </c>
      <c r="AT127" s="73">
        <v>32436</v>
      </c>
      <c r="AU127" s="210">
        <v>1.3608397999999999</v>
      </c>
      <c r="AV127" s="210">
        <v>3.6843222999999998</v>
      </c>
      <c r="AW127" s="74">
        <v>1.4414115999999999</v>
      </c>
      <c r="AY127" s="90">
        <v>2020</v>
      </c>
    </row>
    <row r="128" spans="2:51">
      <c r="B128" s="90">
        <v>2021</v>
      </c>
      <c r="C128" s="73">
        <v>7046</v>
      </c>
      <c r="D128" s="74">
        <v>55.265301999999998</v>
      </c>
      <c r="E128" s="74">
        <v>46.176419000000003</v>
      </c>
      <c r="F128" s="74" t="s">
        <v>219</v>
      </c>
      <c r="G128" s="74">
        <v>56.563344000000001</v>
      </c>
      <c r="H128" s="74">
        <v>26.512573</v>
      </c>
      <c r="I128" s="74">
        <v>20.908304000000001</v>
      </c>
      <c r="J128" s="74">
        <v>80.308970000000002</v>
      </c>
      <c r="K128" s="74">
        <v>82.369960000000006</v>
      </c>
      <c r="L128" s="74">
        <v>99.632352999999995</v>
      </c>
      <c r="M128" s="74">
        <v>7.8813436000000001</v>
      </c>
      <c r="N128" s="73">
        <v>17912</v>
      </c>
      <c r="O128" s="210">
        <v>1.5048633</v>
      </c>
      <c r="P128" s="210">
        <v>3.2088166999999999</v>
      </c>
      <c r="R128" s="90">
        <v>2021</v>
      </c>
      <c r="S128" s="73">
        <v>6528</v>
      </c>
      <c r="T128" s="74">
        <v>50.463813999999999</v>
      </c>
      <c r="U128" s="74">
        <v>33.451352999999997</v>
      </c>
      <c r="V128" s="74" t="s">
        <v>219</v>
      </c>
      <c r="W128" s="74">
        <v>40.842776000000001</v>
      </c>
      <c r="X128" s="74">
        <v>19.404017</v>
      </c>
      <c r="Y128" s="74">
        <v>15.410709000000001</v>
      </c>
      <c r="Z128" s="74">
        <v>81.941636000000003</v>
      </c>
      <c r="AA128" s="74">
        <v>84.322429999999997</v>
      </c>
      <c r="AB128" s="74">
        <v>99.588100999999995</v>
      </c>
      <c r="AC128" s="74">
        <v>7.9543793000000003</v>
      </c>
      <c r="AD128" s="73">
        <v>15048</v>
      </c>
      <c r="AE128" s="210">
        <v>1.2649893000000001</v>
      </c>
      <c r="AF128" s="210">
        <v>4.4925034999999998</v>
      </c>
      <c r="AH128" s="90">
        <v>2021</v>
      </c>
      <c r="AI128" s="73">
        <v>13574</v>
      </c>
      <c r="AJ128" s="74">
        <v>52.847118000000002</v>
      </c>
      <c r="AK128" s="74">
        <v>39.027974999999998</v>
      </c>
      <c r="AL128" s="74" t="s">
        <v>219</v>
      </c>
      <c r="AM128" s="74">
        <v>47.683605</v>
      </c>
      <c r="AN128" s="74">
        <v>22.57152</v>
      </c>
      <c r="AO128" s="74">
        <v>17.864540000000002</v>
      </c>
      <c r="AP128" s="74">
        <v>81.094150999999997</v>
      </c>
      <c r="AQ128" s="74">
        <v>83.222939999999994</v>
      </c>
      <c r="AR128" s="74">
        <v>99.611065999999994</v>
      </c>
      <c r="AS128" s="74">
        <v>7.9162996999999997</v>
      </c>
      <c r="AT128" s="73">
        <v>32960</v>
      </c>
      <c r="AU128" s="210">
        <v>1.3849615</v>
      </c>
      <c r="AV128" s="210">
        <v>3.6902268999999999</v>
      </c>
      <c r="AW128" s="74">
        <v>1.3804050999999999</v>
      </c>
      <c r="AY128" s="90">
        <v>2021</v>
      </c>
    </row>
    <row r="129" spans="2:51">
      <c r="B129" s="90">
        <v>2022</v>
      </c>
      <c r="C129" s="73">
        <v>7978</v>
      </c>
      <c r="D129" s="74">
        <v>61.796343</v>
      </c>
      <c r="E129" s="74">
        <v>50.552076</v>
      </c>
      <c r="F129" s="74" t="s">
        <v>219</v>
      </c>
      <c r="G129" s="74">
        <v>61.739071000000003</v>
      </c>
      <c r="H129" s="74">
        <v>29.392063</v>
      </c>
      <c r="I129" s="74">
        <v>23.323488000000001</v>
      </c>
      <c r="J129" s="74">
        <v>79.793056000000007</v>
      </c>
      <c r="K129" s="74">
        <v>81.792730000000006</v>
      </c>
      <c r="L129" s="74">
        <v>99.625375000000005</v>
      </c>
      <c r="M129" s="74">
        <v>7.9840679000000003</v>
      </c>
      <c r="N129" s="73">
        <v>21835</v>
      </c>
      <c r="O129" s="210">
        <v>1.8172554000000001</v>
      </c>
      <c r="P129" s="210">
        <v>3.7139723</v>
      </c>
      <c r="R129" s="90">
        <v>2022</v>
      </c>
      <c r="S129" s="73">
        <v>7170</v>
      </c>
      <c r="T129" s="74">
        <v>54.715072999999997</v>
      </c>
      <c r="U129" s="74">
        <v>35.798831</v>
      </c>
      <c r="V129" s="74" t="s">
        <v>219</v>
      </c>
      <c r="W129" s="74">
        <v>43.752215999999997</v>
      </c>
      <c r="X129" s="74">
        <v>20.885750999999999</v>
      </c>
      <c r="Y129" s="74">
        <v>16.696059999999999</v>
      </c>
      <c r="Z129" s="74">
        <v>81.802092000000002</v>
      </c>
      <c r="AA129" s="74">
        <v>84.319069999999996</v>
      </c>
      <c r="AB129" s="74">
        <v>99.652535999999998</v>
      </c>
      <c r="AC129" s="74">
        <v>7.8778223000000001</v>
      </c>
      <c r="AD129" s="73">
        <v>17346</v>
      </c>
      <c r="AE129" s="210">
        <v>1.4438719</v>
      </c>
      <c r="AF129" s="210">
        <v>4.8643555000000003</v>
      </c>
      <c r="AH129" s="90">
        <v>2022</v>
      </c>
      <c r="AI129" s="73">
        <v>15148</v>
      </c>
      <c r="AJ129" s="74">
        <v>58.229291000000003</v>
      </c>
      <c r="AK129" s="74">
        <v>42.380212</v>
      </c>
      <c r="AL129" s="74" t="s">
        <v>219</v>
      </c>
      <c r="AM129" s="74">
        <v>51.722282</v>
      </c>
      <c r="AN129" s="74">
        <v>24.738966999999999</v>
      </c>
      <c r="AO129" s="74">
        <v>19.70326</v>
      </c>
      <c r="AP129" s="74">
        <v>80.743993000000003</v>
      </c>
      <c r="AQ129" s="74">
        <v>82.954899999999995</v>
      </c>
      <c r="AR129" s="74">
        <v>99.638228999999995</v>
      </c>
      <c r="AS129" s="74">
        <v>7.9334237999999999</v>
      </c>
      <c r="AT129" s="73">
        <v>39181</v>
      </c>
      <c r="AU129" s="210">
        <v>1.6305780000000001</v>
      </c>
      <c r="AV129" s="210">
        <v>4.1482929000000004</v>
      </c>
      <c r="AW129" s="74">
        <v>1.4121153</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activeCell="A16" sqref="A16"/>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215</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t="s">
        <v>24</v>
      </c>
      <c r="D75" s="73" t="s">
        <v>24</v>
      </c>
      <c r="E75" s="73" t="s">
        <v>24</v>
      </c>
      <c r="F75" s="73" t="s">
        <v>24</v>
      </c>
      <c r="G75" s="73" t="s">
        <v>24</v>
      </c>
      <c r="H75" s="73" t="s">
        <v>24</v>
      </c>
      <c r="I75" s="73" t="s">
        <v>24</v>
      </c>
      <c r="J75" s="73" t="s">
        <v>24</v>
      </c>
      <c r="K75" s="73" t="s">
        <v>24</v>
      </c>
      <c r="L75" s="73" t="s">
        <v>24</v>
      </c>
      <c r="M75" s="73" t="s">
        <v>24</v>
      </c>
      <c r="N75" s="73" t="s">
        <v>24</v>
      </c>
      <c r="O75" s="73" t="s">
        <v>24</v>
      </c>
      <c r="P75" s="73" t="s">
        <v>24</v>
      </c>
      <c r="Q75" s="73" t="s">
        <v>24</v>
      </c>
      <c r="R75" s="73" t="s">
        <v>24</v>
      </c>
      <c r="S75" s="73" t="s">
        <v>24</v>
      </c>
      <c r="T75" s="73" t="s">
        <v>24</v>
      </c>
      <c r="U75" s="73" t="s">
        <v>24</v>
      </c>
      <c r="V75" s="73" t="s">
        <v>24</v>
      </c>
      <c r="X75" s="88">
        <v>1968</v>
      </c>
      <c r="Y75" s="73" t="s">
        <v>24</v>
      </c>
      <c r="Z75" s="73" t="s">
        <v>24</v>
      </c>
      <c r="AA75" s="73" t="s">
        <v>24</v>
      </c>
      <c r="AB75" s="73" t="s">
        <v>24</v>
      </c>
      <c r="AC75" s="73" t="s">
        <v>24</v>
      </c>
      <c r="AD75" s="73" t="s">
        <v>24</v>
      </c>
      <c r="AE75" s="73" t="s">
        <v>24</v>
      </c>
      <c r="AF75" s="73" t="s">
        <v>24</v>
      </c>
      <c r="AG75" s="73" t="s">
        <v>24</v>
      </c>
      <c r="AH75" s="73" t="s">
        <v>24</v>
      </c>
      <c r="AI75" s="73" t="s">
        <v>24</v>
      </c>
      <c r="AJ75" s="73" t="s">
        <v>24</v>
      </c>
      <c r="AK75" s="73" t="s">
        <v>24</v>
      </c>
      <c r="AL75" s="73" t="s">
        <v>24</v>
      </c>
      <c r="AM75" s="73" t="s">
        <v>24</v>
      </c>
      <c r="AN75" s="73" t="s">
        <v>24</v>
      </c>
      <c r="AO75" s="73" t="s">
        <v>24</v>
      </c>
      <c r="AP75" s="73" t="s">
        <v>24</v>
      </c>
      <c r="AQ75" s="73" t="s">
        <v>24</v>
      </c>
      <c r="AR75" s="73" t="s">
        <v>24</v>
      </c>
      <c r="AT75" s="88">
        <v>1968</v>
      </c>
      <c r="AU75" s="73" t="s">
        <v>24</v>
      </c>
      <c r="AV75" s="73" t="s">
        <v>24</v>
      </c>
      <c r="AW75" s="73" t="s">
        <v>24</v>
      </c>
      <c r="AX75" s="73" t="s">
        <v>24</v>
      </c>
      <c r="AY75" s="73" t="s">
        <v>24</v>
      </c>
      <c r="AZ75" s="73" t="s">
        <v>24</v>
      </c>
      <c r="BA75" s="73" t="s">
        <v>24</v>
      </c>
      <c r="BB75" s="73" t="s">
        <v>24</v>
      </c>
      <c r="BC75" s="73" t="s">
        <v>24</v>
      </c>
      <c r="BD75" s="73" t="s">
        <v>24</v>
      </c>
      <c r="BE75" s="73" t="s">
        <v>24</v>
      </c>
      <c r="BF75" s="73" t="s">
        <v>24</v>
      </c>
      <c r="BG75" s="73" t="s">
        <v>24</v>
      </c>
      <c r="BH75" s="73" t="s">
        <v>24</v>
      </c>
      <c r="BI75" s="73" t="s">
        <v>24</v>
      </c>
      <c r="BJ75" s="73" t="s">
        <v>24</v>
      </c>
      <c r="BK75" s="73" t="s">
        <v>24</v>
      </c>
      <c r="BL75" s="73" t="s">
        <v>24</v>
      </c>
      <c r="BM75" s="73" t="s">
        <v>24</v>
      </c>
      <c r="BN75" s="73" t="s">
        <v>24</v>
      </c>
      <c r="BP75" s="88">
        <v>1968</v>
      </c>
    </row>
    <row r="76" spans="2:68">
      <c r="B76" s="88">
        <v>1969</v>
      </c>
      <c r="C76" s="73" t="s">
        <v>24</v>
      </c>
      <c r="D76" s="73" t="s">
        <v>24</v>
      </c>
      <c r="E76" s="73" t="s">
        <v>24</v>
      </c>
      <c r="F76" s="73" t="s">
        <v>24</v>
      </c>
      <c r="G76" s="73" t="s">
        <v>24</v>
      </c>
      <c r="H76" s="73" t="s">
        <v>24</v>
      </c>
      <c r="I76" s="73" t="s">
        <v>24</v>
      </c>
      <c r="J76" s="73" t="s">
        <v>24</v>
      </c>
      <c r="K76" s="73" t="s">
        <v>24</v>
      </c>
      <c r="L76" s="73" t="s">
        <v>24</v>
      </c>
      <c r="M76" s="73" t="s">
        <v>24</v>
      </c>
      <c r="N76" s="73" t="s">
        <v>24</v>
      </c>
      <c r="O76" s="73" t="s">
        <v>24</v>
      </c>
      <c r="P76" s="73" t="s">
        <v>24</v>
      </c>
      <c r="Q76" s="73" t="s">
        <v>24</v>
      </c>
      <c r="R76" s="73" t="s">
        <v>24</v>
      </c>
      <c r="S76" s="73" t="s">
        <v>24</v>
      </c>
      <c r="T76" s="73" t="s">
        <v>24</v>
      </c>
      <c r="U76" s="73" t="s">
        <v>24</v>
      </c>
      <c r="V76" s="73" t="s">
        <v>24</v>
      </c>
      <c r="X76" s="88">
        <v>1969</v>
      </c>
      <c r="Y76" s="73" t="s">
        <v>24</v>
      </c>
      <c r="Z76" s="73" t="s">
        <v>24</v>
      </c>
      <c r="AA76" s="73" t="s">
        <v>24</v>
      </c>
      <c r="AB76" s="73" t="s">
        <v>24</v>
      </c>
      <c r="AC76" s="73" t="s">
        <v>24</v>
      </c>
      <c r="AD76" s="73" t="s">
        <v>24</v>
      </c>
      <c r="AE76" s="73" t="s">
        <v>24</v>
      </c>
      <c r="AF76" s="73" t="s">
        <v>24</v>
      </c>
      <c r="AG76" s="73" t="s">
        <v>24</v>
      </c>
      <c r="AH76" s="73" t="s">
        <v>24</v>
      </c>
      <c r="AI76" s="73" t="s">
        <v>24</v>
      </c>
      <c r="AJ76" s="73" t="s">
        <v>24</v>
      </c>
      <c r="AK76" s="73" t="s">
        <v>24</v>
      </c>
      <c r="AL76" s="73" t="s">
        <v>24</v>
      </c>
      <c r="AM76" s="73" t="s">
        <v>24</v>
      </c>
      <c r="AN76" s="73" t="s">
        <v>24</v>
      </c>
      <c r="AO76" s="73" t="s">
        <v>24</v>
      </c>
      <c r="AP76" s="73" t="s">
        <v>24</v>
      </c>
      <c r="AQ76" s="73" t="s">
        <v>24</v>
      </c>
      <c r="AR76" s="73" t="s">
        <v>24</v>
      </c>
      <c r="AT76" s="88">
        <v>1969</v>
      </c>
      <c r="AU76" s="73" t="s">
        <v>24</v>
      </c>
      <c r="AV76" s="73" t="s">
        <v>24</v>
      </c>
      <c r="AW76" s="73" t="s">
        <v>24</v>
      </c>
      <c r="AX76" s="73" t="s">
        <v>24</v>
      </c>
      <c r="AY76" s="73" t="s">
        <v>24</v>
      </c>
      <c r="AZ76" s="73" t="s">
        <v>24</v>
      </c>
      <c r="BA76" s="73" t="s">
        <v>24</v>
      </c>
      <c r="BB76" s="73" t="s">
        <v>24</v>
      </c>
      <c r="BC76" s="73" t="s">
        <v>24</v>
      </c>
      <c r="BD76" s="73" t="s">
        <v>24</v>
      </c>
      <c r="BE76" s="73" t="s">
        <v>24</v>
      </c>
      <c r="BF76" s="73" t="s">
        <v>24</v>
      </c>
      <c r="BG76" s="73" t="s">
        <v>24</v>
      </c>
      <c r="BH76" s="73" t="s">
        <v>24</v>
      </c>
      <c r="BI76" s="73" t="s">
        <v>24</v>
      </c>
      <c r="BJ76" s="73" t="s">
        <v>24</v>
      </c>
      <c r="BK76" s="73" t="s">
        <v>24</v>
      </c>
      <c r="BL76" s="73" t="s">
        <v>24</v>
      </c>
      <c r="BM76" s="73" t="s">
        <v>24</v>
      </c>
      <c r="BN76" s="73" t="s">
        <v>24</v>
      </c>
      <c r="BP76" s="88">
        <v>1969</v>
      </c>
    </row>
    <row r="77" spans="2:68">
      <c r="B77" s="88">
        <v>1970</v>
      </c>
      <c r="C77" s="73" t="s">
        <v>24</v>
      </c>
      <c r="D77" s="73" t="s">
        <v>24</v>
      </c>
      <c r="E77" s="73" t="s">
        <v>24</v>
      </c>
      <c r="F77" s="73" t="s">
        <v>24</v>
      </c>
      <c r="G77" s="73" t="s">
        <v>24</v>
      </c>
      <c r="H77" s="73" t="s">
        <v>24</v>
      </c>
      <c r="I77" s="73" t="s">
        <v>24</v>
      </c>
      <c r="J77" s="73" t="s">
        <v>24</v>
      </c>
      <c r="K77" s="73" t="s">
        <v>24</v>
      </c>
      <c r="L77" s="73" t="s">
        <v>24</v>
      </c>
      <c r="M77" s="73" t="s">
        <v>24</v>
      </c>
      <c r="N77" s="73" t="s">
        <v>24</v>
      </c>
      <c r="O77" s="73" t="s">
        <v>24</v>
      </c>
      <c r="P77" s="73" t="s">
        <v>24</v>
      </c>
      <c r="Q77" s="73" t="s">
        <v>24</v>
      </c>
      <c r="R77" s="73" t="s">
        <v>24</v>
      </c>
      <c r="S77" s="73" t="s">
        <v>24</v>
      </c>
      <c r="T77" s="73" t="s">
        <v>24</v>
      </c>
      <c r="U77" s="73" t="s">
        <v>24</v>
      </c>
      <c r="V77" s="73" t="s">
        <v>24</v>
      </c>
      <c r="X77" s="88">
        <v>1970</v>
      </c>
      <c r="Y77" s="73" t="s">
        <v>24</v>
      </c>
      <c r="Z77" s="73" t="s">
        <v>24</v>
      </c>
      <c r="AA77" s="73" t="s">
        <v>24</v>
      </c>
      <c r="AB77" s="73" t="s">
        <v>24</v>
      </c>
      <c r="AC77" s="73" t="s">
        <v>24</v>
      </c>
      <c r="AD77" s="73" t="s">
        <v>24</v>
      </c>
      <c r="AE77" s="73" t="s">
        <v>24</v>
      </c>
      <c r="AF77" s="73" t="s">
        <v>24</v>
      </c>
      <c r="AG77" s="73" t="s">
        <v>24</v>
      </c>
      <c r="AH77" s="73" t="s">
        <v>24</v>
      </c>
      <c r="AI77" s="73" t="s">
        <v>24</v>
      </c>
      <c r="AJ77" s="73" t="s">
        <v>24</v>
      </c>
      <c r="AK77" s="73" t="s">
        <v>24</v>
      </c>
      <c r="AL77" s="73" t="s">
        <v>24</v>
      </c>
      <c r="AM77" s="73" t="s">
        <v>24</v>
      </c>
      <c r="AN77" s="73" t="s">
        <v>24</v>
      </c>
      <c r="AO77" s="73" t="s">
        <v>24</v>
      </c>
      <c r="AP77" s="73" t="s">
        <v>24</v>
      </c>
      <c r="AQ77" s="73" t="s">
        <v>24</v>
      </c>
      <c r="AR77" s="73" t="s">
        <v>24</v>
      </c>
      <c r="AT77" s="88">
        <v>1970</v>
      </c>
      <c r="AU77" s="73" t="s">
        <v>24</v>
      </c>
      <c r="AV77" s="73" t="s">
        <v>24</v>
      </c>
      <c r="AW77" s="73" t="s">
        <v>24</v>
      </c>
      <c r="AX77" s="73" t="s">
        <v>24</v>
      </c>
      <c r="AY77" s="73" t="s">
        <v>24</v>
      </c>
      <c r="AZ77" s="73" t="s">
        <v>24</v>
      </c>
      <c r="BA77" s="73" t="s">
        <v>24</v>
      </c>
      <c r="BB77" s="73" t="s">
        <v>24</v>
      </c>
      <c r="BC77" s="73" t="s">
        <v>24</v>
      </c>
      <c r="BD77" s="73" t="s">
        <v>24</v>
      </c>
      <c r="BE77" s="73" t="s">
        <v>24</v>
      </c>
      <c r="BF77" s="73" t="s">
        <v>24</v>
      </c>
      <c r="BG77" s="73" t="s">
        <v>24</v>
      </c>
      <c r="BH77" s="73" t="s">
        <v>24</v>
      </c>
      <c r="BI77" s="73" t="s">
        <v>24</v>
      </c>
      <c r="BJ77" s="73" t="s">
        <v>24</v>
      </c>
      <c r="BK77" s="73" t="s">
        <v>24</v>
      </c>
      <c r="BL77" s="73" t="s">
        <v>24</v>
      </c>
      <c r="BM77" s="73" t="s">
        <v>24</v>
      </c>
      <c r="BN77" s="73" t="s">
        <v>24</v>
      </c>
      <c r="BP77" s="88">
        <v>1970</v>
      </c>
    </row>
    <row r="78" spans="2:68">
      <c r="B78" s="88">
        <v>1971</v>
      </c>
      <c r="C78" s="73" t="s">
        <v>24</v>
      </c>
      <c r="D78" s="73" t="s">
        <v>24</v>
      </c>
      <c r="E78" s="73" t="s">
        <v>24</v>
      </c>
      <c r="F78" s="73" t="s">
        <v>24</v>
      </c>
      <c r="G78" s="73" t="s">
        <v>24</v>
      </c>
      <c r="H78" s="73" t="s">
        <v>24</v>
      </c>
      <c r="I78" s="73" t="s">
        <v>24</v>
      </c>
      <c r="J78" s="73" t="s">
        <v>24</v>
      </c>
      <c r="K78" s="73" t="s">
        <v>24</v>
      </c>
      <c r="L78" s="73" t="s">
        <v>24</v>
      </c>
      <c r="M78" s="73" t="s">
        <v>24</v>
      </c>
      <c r="N78" s="73" t="s">
        <v>24</v>
      </c>
      <c r="O78" s="73" t="s">
        <v>24</v>
      </c>
      <c r="P78" s="73" t="s">
        <v>24</v>
      </c>
      <c r="Q78" s="73" t="s">
        <v>24</v>
      </c>
      <c r="R78" s="73" t="s">
        <v>24</v>
      </c>
      <c r="S78" s="73" t="s">
        <v>24</v>
      </c>
      <c r="T78" s="73" t="s">
        <v>24</v>
      </c>
      <c r="U78" s="73" t="s">
        <v>24</v>
      </c>
      <c r="V78" s="73" t="s">
        <v>24</v>
      </c>
      <c r="X78" s="88">
        <v>1971</v>
      </c>
      <c r="Y78" s="73" t="s">
        <v>24</v>
      </c>
      <c r="Z78" s="73" t="s">
        <v>24</v>
      </c>
      <c r="AA78" s="73" t="s">
        <v>24</v>
      </c>
      <c r="AB78" s="73" t="s">
        <v>24</v>
      </c>
      <c r="AC78" s="73" t="s">
        <v>24</v>
      </c>
      <c r="AD78" s="73" t="s">
        <v>24</v>
      </c>
      <c r="AE78" s="73" t="s">
        <v>24</v>
      </c>
      <c r="AF78" s="73" t="s">
        <v>24</v>
      </c>
      <c r="AG78" s="73" t="s">
        <v>24</v>
      </c>
      <c r="AH78" s="73" t="s">
        <v>24</v>
      </c>
      <c r="AI78" s="73" t="s">
        <v>24</v>
      </c>
      <c r="AJ78" s="73" t="s">
        <v>24</v>
      </c>
      <c r="AK78" s="73" t="s">
        <v>24</v>
      </c>
      <c r="AL78" s="73" t="s">
        <v>24</v>
      </c>
      <c r="AM78" s="73" t="s">
        <v>24</v>
      </c>
      <c r="AN78" s="73" t="s">
        <v>24</v>
      </c>
      <c r="AO78" s="73" t="s">
        <v>24</v>
      </c>
      <c r="AP78" s="73" t="s">
        <v>24</v>
      </c>
      <c r="AQ78" s="73" t="s">
        <v>24</v>
      </c>
      <c r="AR78" s="73" t="s">
        <v>24</v>
      </c>
      <c r="AT78" s="88">
        <v>1971</v>
      </c>
      <c r="AU78" s="73" t="s">
        <v>24</v>
      </c>
      <c r="AV78" s="73" t="s">
        <v>24</v>
      </c>
      <c r="AW78" s="73" t="s">
        <v>24</v>
      </c>
      <c r="AX78" s="73" t="s">
        <v>24</v>
      </c>
      <c r="AY78" s="73" t="s">
        <v>24</v>
      </c>
      <c r="AZ78" s="73" t="s">
        <v>24</v>
      </c>
      <c r="BA78" s="73" t="s">
        <v>24</v>
      </c>
      <c r="BB78" s="73" t="s">
        <v>24</v>
      </c>
      <c r="BC78" s="73" t="s">
        <v>24</v>
      </c>
      <c r="BD78" s="73" t="s">
        <v>24</v>
      </c>
      <c r="BE78" s="73" t="s">
        <v>24</v>
      </c>
      <c r="BF78" s="73" t="s">
        <v>24</v>
      </c>
      <c r="BG78" s="73" t="s">
        <v>24</v>
      </c>
      <c r="BH78" s="73" t="s">
        <v>24</v>
      </c>
      <c r="BI78" s="73" t="s">
        <v>24</v>
      </c>
      <c r="BJ78" s="73" t="s">
        <v>24</v>
      </c>
      <c r="BK78" s="73" t="s">
        <v>24</v>
      </c>
      <c r="BL78" s="73" t="s">
        <v>24</v>
      </c>
      <c r="BM78" s="73" t="s">
        <v>24</v>
      </c>
      <c r="BN78" s="73" t="s">
        <v>24</v>
      </c>
      <c r="BP78" s="88">
        <v>1971</v>
      </c>
    </row>
    <row r="79" spans="2:68">
      <c r="B79" s="88">
        <v>1972</v>
      </c>
      <c r="C79" s="73" t="s">
        <v>24</v>
      </c>
      <c r="D79" s="73" t="s">
        <v>24</v>
      </c>
      <c r="E79" s="73" t="s">
        <v>24</v>
      </c>
      <c r="F79" s="73" t="s">
        <v>24</v>
      </c>
      <c r="G79" s="73" t="s">
        <v>24</v>
      </c>
      <c r="H79" s="73" t="s">
        <v>24</v>
      </c>
      <c r="I79" s="73" t="s">
        <v>24</v>
      </c>
      <c r="J79" s="73" t="s">
        <v>24</v>
      </c>
      <c r="K79" s="73" t="s">
        <v>24</v>
      </c>
      <c r="L79" s="73" t="s">
        <v>24</v>
      </c>
      <c r="M79" s="73" t="s">
        <v>24</v>
      </c>
      <c r="N79" s="73" t="s">
        <v>24</v>
      </c>
      <c r="O79" s="73" t="s">
        <v>24</v>
      </c>
      <c r="P79" s="73" t="s">
        <v>24</v>
      </c>
      <c r="Q79" s="73" t="s">
        <v>24</v>
      </c>
      <c r="R79" s="73" t="s">
        <v>24</v>
      </c>
      <c r="S79" s="73" t="s">
        <v>24</v>
      </c>
      <c r="T79" s="73" t="s">
        <v>24</v>
      </c>
      <c r="U79" s="73" t="s">
        <v>24</v>
      </c>
      <c r="V79" s="73" t="s">
        <v>24</v>
      </c>
      <c r="X79" s="88">
        <v>1972</v>
      </c>
      <c r="Y79" s="73" t="s">
        <v>24</v>
      </c>
      <c r="Z79" s="73" t="s">
        <v>24</v>
      </c>
      <c r="AA79" s="73" t="s">
        <v>24</v>
      </c>
      <c r="AB79" s="73" t="s">
        <v>24</v>
      </c>
      <c r="AC79" s="73" t="s">
        <v>24</v>
      </c>
      <c r="AD79" s="73" t="s">
        <v>24</v>
      </c>
      <c r="AE79" s="73" t="s">
        <v>24</v>
      </c>
      <c r="AF79" s="73" t="s">
        <v>24</v>
      </c>
      <c r="AG79" s="73" t="s">
        <v>24</v>
      </c>
      <c r="AH79" s="73" t="s">
        <v>24</v>
      </c>
      <c r="AI79" s="73" t="s">
        <v>24</v>
      </c>
      <c r="AJ79" s="73" t="s">
        <v>24</v>
      </c>
      <c r="AK79" s="73" t="s">
        <v>24</v>
      </c>
      <c r="AL79" s="73" t="s">
        <v>24</v>
      </c>
      <c r="AM79" s="73" t="s">
        <v>24</v>
      </c>
      <c r="AN79" s="73" t="s">
        <v>24</v>
      </c>
      <c r="AO79" s="73" t="s">
        <v>24</v>
      </c>
      <c r="AP79" s="73" t="s">
        <v>24</v>
      </c>
      <c r="AQ79" s="73" t="s">
        <v>24</v>
      </c>
      <c r="AR79" s="73" t="s">
        <v>24</v>
      </c>
      <c r="AT79" s="88">
        <v>1972</v>
      </c>
      <c r="AU79" s="73" t="s">
        <v>24</v>
      </c>
      <c r="AV79" s="73" t="s">
        <v>24</v>
      </c>
      <c r="AW79" s="73" t="s">
        <v>24</v>
      </c>
      <c r="AX79" s="73" t="s">
        <v>24</v>
      </c>
      <c r="AY79" s="73" t="s">
        <v>24</v>
      </c>
      <c r="AZ79" s="73" t="s">
        <v>24</v>
      </c>
      <c r="BA79" s="73" t="s">
        <v>24</v>
      </c>
      <c r="BB79" s="73" t="s">
        <v>24</v>
      </c>
      <c r="BC79" s="73" t="s">
        <v>24</v>
      </c>
      <c r="BD79" s="73" t="s">
        <v>24</v>
      </c>
      <c r="BE79" s="73" t="s">
        <v>24</v>
      </c>
      <c r="BF79" s="73" t="s">
        <v>24</v>
      </c>
      <c r="BG79" s="73" t="s">
        <v>24</v>
      </c>
      <c r="BH79" s="73" t="s">
        <v>24</v>
      </c>
      <c r="BI79" s="73" t="s">
        <v>24</v>
      </c>
      <c r="BJ79" s="73" t="s">
        <v>24</v>
      </c>
      <c r="BK79" s="73" t="s">
        <v>24</v>
      </c>
      <c r="BL79" s="73" t="s">
        <v>24</v>
      </c>
      <c r="BM79" s="73" t="s">
        <v>24</v>
      </c>
      <c r="BN79" s="73" t="s">
        <v>24</v>
      </c>
      <c r="BP79" s="88">
        <v>1972</v>
      </c>
    </row>
    <row r="80" spans="2:68">
      <c r="B80" s="88">
        <v>1973</v>
      </c>
      <c r="C80" s="73" t="s">
        <v>24</v>
      </c>
      <c r="D80" s="73" t="s">
        <v>24</v>
      </c>
      <c r="E80" s="73" t="s">
        <v>24</v>
      </c>
      <c r="F80" s="73" t="s">
        <v>24</v>
      </c>
      <c r="G80" s="73" t="s">
        <v>24</v>
      </c>
      <c r="H80" s="73" t="s">
        <v>24</v>
      </c>
      <c r="I80" s="73" t="s">
        <v>24</v>
      </c>
      <c r="J80" s="73" t="s">
        <v>24</v>
      </c>
      <c r="K80" s="73" t="s">
        <v>24</v>
      </c>
      <c r="L80" s="73" t="s">
        <v>24</v>
      </c>
      <c r="M80" s="73" t="s">
        <v>24</v>
      </c>
      <c r="N80" s="73" t="s">
        <v>24</v>
      </c>
      <c r="O80" s="73" t="s">
        <v>24</v>
      </c>
      <c r="P80" s="73" t="s">
        <v>24</v>
      </c>
      <c r="Q80" s="73" t="s">
        <v>24</v>
      </c>
      <c r="R80" s="73" t="s">
        <v>24</v>
      </c>
      <c r="S80" s="73" t="s">
        <v>24</v>
      </c>
      <c r="T80" s="73" t="s">
        <v>24</v>
      </c>
      <c r="U80" s="73" t="s">
        <v>24</v>
      </c>
      <c r="V80" s="73" t="s">
        <v>24</v>
      </c>
      <c r="X80" s="88">
        <v>1973</v>
      </c>
      <c r="Y80" s="73" t="s">
        <v>24</v>
      </c>
      <c r="Z80" s="73" t="s">
        <v>24</v>
      </c>
      <c r="AA80" s="73" t="s">
        <v>24</v>
      </c>
      <c r="AB80" s="73" t="s">
        <v>24</v>
      </c>
      <c r="AC80" s="73" t="s">
        <v>24</v>
      </c>
      <c r="AD80" s="73" t="s">
        <v>24</v>
      </c>
      <c r="AE80" s="73" t="s">
        <v>24</v>
      </c>
      <c r="AF80" s="73" t="s">
        <v>24</v>
      </c>
      <c r="AG80" s="73" t="s">
        <v>24</v>
      </c>
      <c r="AH80" s="73" t="s">
        <v>24</v>
      </c>
      <c r="AI80" s="73" t="s">
        <v>24</v>
      </c>
      <c r="AJ80" s="73" t="s">
        <v>24</v>
      </c>
      <c r="AK80" s="73" t="s">
        <v>24</v>
      </c>
      <c r="AL80" s="73" t="s">
        <v>24</v>
      </c>
      <c r="AM80" s="73" t="s">
        <v>24</v>
      </c>
      <c r="AN80" s="73" t="s">
        <v>24</v>
      </c>
      <c r="AO80" s="73" t="s">
        <v>24</v>
      </c>
      <c r="AP80" s="73" t="s">
        <v>24</v>
      </c>
      <c r="AQ80" s="73" t="s">
        <v>24</v>
      </c>
      <c r="AR80" s="73" t="s">
        <v>24</v>
      </c>
      <c r="AT80" s="88">
        <v>1973</v>
      </c>
      <c r="AU80" s="73" t="s">
        <v>24</v>
      </c>
      <c r="AV80" s="73" t="s">
        <v>24</v>
      </c>
      <c r="AW80" s="73" t="s">
        <v>24</v>
      </c>
      <c r="AX80" s="73" t="s">
        <v>24</v>
      </c>
      <c r="AY80" s="73" t="s">
        <v>24</v>
      </c>
      <c r="AZ80" s="73" t="s">
        <v>24</v>
      </c>
      <c r="BA80" s="73" t="s">
        <v>24</v>
      </c>
      <c r="BB80" s="73" t="s">
        <v>24</v>
      </c>
      <c r="BC80" s="73" t="s">
        <v>24</v>
      </c>
      <c r="BD80" s="73" t="s">
        <v>24</v>
      </c>
      <c r="BE80" s="73" t="s">
        <v>24</v>
      </c>
      <c r="BF80" s="73" t="s">
        <v>24</v>
      </c>
      <c r="BG80" s="73" t="s">
        <v>24</v>
      </c>
      <c r="BH80" s="73" t="s">
        <v>24</v>
      </c>
      <c r="BI80" s="73" t="s">
        <v>24</v>
      </c>
      <c r="BJ80" s="73" t="s">
        <v>24</v>
      </c>
      <c r="BK80" s="73" t="s">
        <v>24</v>
      </c>
      <c r="BL80" s="73" t="s">
        <v>24</v>
      </c>
      <c r="BM80" s="73" t="s">
        <v>24</v>
      </c>
      <c r="BN80" s="73" t="s">
        <v>24</v>
      </c>
      <c r="BP80" s="88">
        <v>1973</v>
      </c>
    </row>
    <row r="81" spans="2:68">
      <c r="B81" s="88">
        <v>1974</v>
      </c>
      <c r="C81" s="73" t="s">
        <v>24</v>
      </c>
      <c r="D81" s="73" t="s">
        <v>24</v>
      </c>
      <c r="E81" s="73" t="s">
        <v>24</v>
      </c>
      <c r="F81" s="73" t="s">
        <v>24</v>
      </c>
      <c r="G81" s="73" t="s">
        <v>24</v>
      </c>
      <c r="H81" s="73" t="s">
        <v>24</v>
      </c>
      <c r="I81" s="73" t="s">
        <v>24</v>
      </c>
      <c r="J81" s="73" t="s">
        <v>24</v>
      </c>
      <c r="K81" s="73" t="s">
        <v>24</v>
      </c>
      <c r="L81" s="73" t="s">
        <v>24</v>
      </c>
      <c r="M81" s="73" t="s">
        <v>24</v>
      </c>
      <c r="N81" s="73" t="s">
        <v>24</v>
      </c>
      <c r="O81" s="73" t="s">
        <v>24</v>
      </c>
      <c r="P81" s="73" t="s">
        <v>24</v>
      </c>
      <c r="Q81" s="73" t="s">
        <v>24</v>
      </c>
      <c r="R81" s="73" t="s">
        <v>24</v>
      </c>
      <c r="S81" s="73" t="s">
        <v>24</v>
      </c>
      <c r="T81" s="73" t="s">
        <v>24</v>
      </c>
      <c r="U81" s="73" t="s">
        <v>24</v>
      </c>
      <c r="V81" s="73" t="s">
        <v>24</v>
      </c>
      <c r="X81" s="88">
        <v>1974</v>
      </c>
      <c r="Y81" s="73" t="s">
        <v>24</v>
      </c>
      <c r="Z81" s="73" t="s">
        <v>24</v>
      </c>
      <c r="AA81" s="73" t="s">
        <v>24</v>
      </c>
      <c r="AB81" s="73" t="s">
        <v>24</v>
      </c>
      <c r="AC81" s="73" t="s">
        <v>24</v>
      </c>
      <c r="AD81" s="73" t="s">
        <v>24</v>
      </c>
      <c r="AE81" s="73" t="s">
        <v>24</v>
      </c>
      <c r="AF81" s="73" t="s">
        <v>24</v>
      </c>
      <c r="AG81" s="73" t="s">
        <v>24</v>
      </c>
      <c r="AH81" s="73" t="s">
        <v>24</v>
      </c>
      <c r="AI81" s="73" t="s">
        <v>24</v>
      </c>
      <c r="AJ81" s="73" t="s">
        <v>24</v>
      </c>
      <c r="AK81" s="73" t="s">
        <v>24</v>
      </c>
      <c r="AL81" s="73" t="s">
        <v>24</v>
      </c>
      <c r="AM81" s="73" t="s">
        <v>24</v>
      </c>
      <c r="AN81" s="73" t="s">
        <v>24</v>
      </c>
      <c r="AO81" s="73" t="s">
        <v>24</v>
      </c>
      <c r="AP81" s="73" t="s">
        <v>24</v>
      </c>
      <c r="AQ81" s="73" t="s">
        <v>24</v>
      </c>
      <c r="AR81" s="73" t="s">
        <v>24</v>
      </c>
      <c r="AT81" s="88">
        <v>1974</v>
      </c>
      <c r="AU81" s="73" t="s">
        <v>24</v>
      </c>
      <c r="AV81" s="73" t="s">
        <v>24</v>
      </c>
      <c r="AW81" s="73" t="s">
        <v>24</v>
      </c>
      <c r="AX81" s="73" t="s">
        <v>24</v>
      </c>
      <c r="AY81" s="73" t="s">
        <v>24</v>
      </c>
      <c r="AZ81" s="73" t="s">
        <v>24</v>
      </c>
      <c r="BA81" s="73" t="s">
        <v>24</v>
      </c>
      <c r="BB81" s="73" t="s">
        <v>24</v>
      </c>
      <c r="BC81" s="73" t="s">
        <v>24</v>
      </c>
      <c r="BD81" s="73" t="s">
        <v>24</v>
      </c>
      <c r="BE81" s="73" t="s">
        <v>24</v>
      </c>
      <c r="BF81" s="73" t="s">
        <v>24</v>
      </c>
      <c r="BG81" s="73" t="s">
        <v>24</v>
      </c>
      <c r="BH81" s="73" t="s">
        <v>24</v>
      </c>
      <c r="BI81" s="73" t="s">
        <v>24</v>
      </c>
      <c r="BJ81" s="73" t="s">
        <v>24</v>
      </c>
      <c r="BK81" s="73" t="s">
        <v>24</v>
      </c>
      <c r="BL81" s="73" t="s">
        <v>24</v>
      </c>
      <c r="BM81" s="73" t="s">
        <v>24</v>
      </c>
      <c r="BN81" s="73" t="s">
        <v>24</v>
      </c>
      <c r="BP81" s="88">
        <v>1974</v>
      </c>
    </row>
    <row r="82" spans="2:68">
      <c r="B82" s="88">
        <v>1975</v>
      </c>
      <c r="C82" s="73" t="s">
        <v>24</v>
      </c>
      <c r="D82" s="73" t="s">
        <v>24</v>
      </c>
      <c r="E82" s="73" t="s">
        <v>24</v>
      </c>
      <c r="F82" s="73" t="s">
        <v>24</v>
      </c>
      <c r="G82" s="73" t="s">
        <v>24</v>
      </c>
      <c r="H82" s="73" t="s">
        <v>24</v>
      </c>
      <c r="I82" s="73" t="s">
        <v>24</v>
      </c>
      <c r="J82" s="73" t="s">
        <v>24</v>
      </c>
      <c r="K82" s="73" t="s">
        <v>24</v>
      </c>
      <c r="L82" s="73" t="s">
        <v>24</v>
      </c>
      <c r="M82" s="73" t="s">
        <v>24</v>
      </c>
      <c r="N82" s="73" t="s">
        <v>24</v>
      </c>
      <c r="O82" s="73" t="s">
        <v>24</v>
      </c>
      <c r="P82" s="73" t="s">
        <v>24</v>
      </c>
      <c r="Q82" s="73" t="s">
        <v>24</v>
      </c>
      <c r="R82" s="73" t="s">
        <v>24</v>
      </c>
      <c r="S82" s="73" t="s">
        <v>24</v>
      </c>
      <c r="T82" s="73" t="s">
        <v>24</v>
      </c>
      <c r="U82" s="73" t="s">
        <v>24</v>
      </c>
      <c r="V82" s="73" t="s">
        <v>24</v>
      </c>
      <c r="X82" s="88">
        <v>1975</v>
      </c>
      <c r="Y82" s="73" t="s">
        <v>24</v>
      </c>
      <c r="Z82" s="73" t="s">
        <v>24</v>
      </c>
      <c r="AA82" s="73" t="s">
        <v>24</v>
      </c>
      <c r="AB82" s="73" t="s">
        <v>24</v>
      </c>
      <c r="AC82" s="73" t="s">
        <v>24</v>
      </c>
      <c r="AD82" s="73" t="s">
        <v>24</v>
      </c>
      <c r="AE82" s="73" t="s">
        <v>24</v>
      </c>
      <c r="AF82" s="73" t="s">
        <v>24</v>
      </c>
      <c r="AG82" s="73" t="s">
        <v>24</v>
      </c>
      <c r="AH82" s="73" t="s">
        <v>24</v>
      </c>
      <c r="AI82" s="73" t="s">
        <v>24</v>
      </c>
      <c r="AJ82" s="73" t="s">
        <v>24</v>
      </c>
      <c r="AK82" s="73" t="s">
        <v>24</v>
      </c>
      <c r="AL82" s="73" t="s">
        <v>24</v>
      </c>
      <c r="AM82" s="73" t="s">
        <v>24</v>
      </c>
      <c r="AN82" s="73" t="s">
        <v>24</v>
      </c>
      <c r="AO82" s="73" t="s">
        <v>24</v>
      </c>
      <c r="AP82" s="73" t="s">
        <v>24</v>
      </c>
      <c r="AQ82" s="73" t="s">
        <v>24</v>
      </c>
      <c r="AR82" s="73" t="s">
        <v>24</v>
      </c>
      <c r="AT82" s="88">
        <v>1975</v>
      </c>
      <c r="AU82" s="73" t="s">
        <v>24</v>
      </c>
      <c r="AV82" s="73" t="s">
        <v>24</v>
      </c>
      <c r="AW82" s="73" t="s">
        <v>24</v>
      </c>
      <c r="AX82" s="73" t="s">
        <v>24</v>
      </c>
      <c r="AY82" s="73" t="s">
        <v>24</v>
      </c>
      <c r="AZ82" s="73" t="s">
        <v>24</v>
      </c>
      <c r="BA82" s="73" t="s">
        <v>24</v>
      </c>
      <c r="BB82" s="73" t="s">
        <v>24</v>
      </c>
      <c r="BC82" s="73" t="s">
        <v>24</v>
      </c>
      <c r="BD82" s="73" t="s">
        <v>24</v>
      </c>
      <c r="BE82" s="73" t="s">
        <v>24</v>
      </c>
      <c r="BF82" s="73" t="s">
        <v>24</v>
      </c>
      <c r="BG82" s="73" t="s">
        <v>24</v>
      </c>
      <c r="BH82" s="73" t="s">
        <v>24</v>
      </c>
      <c r="BI82" s="73" t="s">
        <v>24</v>
      </c>
      <c r="BJ82" s="73" t="s">
        <v>24</v>
      </c>
      <c r="BK82" s="73" t="s">
        <v>24</v>
      </c>
      <c r="BL82" s="73" t="s">
        <v>24</v>
      </c>
      <c r="BM82" s="73" t="s">
        <v>24</v>
      </c>
      <c r="BN82" s="73" t="s">
        <v>24</v>
      </c>
      <c r="BP82" s="88">
        <v>1975</v>
      </c>
    </row>
    <row r="83" spans="2:68">
      <c r="B83" s="88">
        <v>1976</v>
      </c>
      <c r="C83" s="73" t="s">
        <v>24</v>
      </c>
      <c r="D83" s="73" t="s">
        <v>24</v>
      </c>
      <c r="E83" s="73" t="s">
        <v>24</v>
      </c>
      <c r="F83" s="73" t="s">
        <v>24</v>
      </c>
      <c r="G83" s="73" t="s">
        <v>24</v>
      </c>
      <c r="H83" s="73" t="s">
        <v>24</v>
      </c>
      <c r="I83" s="73" t="s">
        <v>24</v>
      </c>
      <c r="J83" s="73" t="s">
        <v>24</v>
      </c>
      <c r="K83" s="73" t="s">
        <v>24</v>
      </c>
      <c r="L83" s="73" t="s">
        <v>24</v>
      </c>
      <c r="M83" s="73" t="s">
        <v>24</v>
      </c>
      <c r="N83" s="73" t="s">
        <v>24</v>
      </c>
      <c r="O83" s="73" t="s">
        <v>24</v>
      </c>
      <c r="P83" s="73" t="s">
        <v>24</v>
      </c>
      <c r="Q83" s="73" t="s">
        <v>24</v>
      </c>
      <c r="R83" s="73" t="s">
        <v>24</v>
      </c>
      <c r="S83" s="73" t="s">
        <v>24</v>
      </c>
      <c r="T83" s="73" t="s">
        <v>24</v>
      </c>
      <c r="U83" s="73" t="s">
        <v>24</v>
      </c>
      <c r="V83" s="73" t="s">
        <v>24</v>
      </c>
      <c r="X83" s="88">
        <v>1976</v>
      </c>
      <c r="Y83" s="73" t="s">
        <v>24</v>
      </c>
      <c r="Z83" s="73" t="s">
        <v>24</v>
      </c>
      <c r="AA83" s="73" t="s">
        <v>24</v>
      </c>
      <c r="AB83" s="73" t="s">
        <v>24</v>
      </c>
      <c r="AC83" s="73" t="s">
        <v>24</v>
      </c>
      <c r="AD83" s="73" t="s">
        <v>24</v>
      </c>
      <c r="AE83" s="73" t="s">
        <v>24</v>
      </c>
      <c r="AF83" s="73" t="s">
        <v>24</v>
      </c>
      <c r="AG83" s="73" t="s">
        <v>24</v>
      </c>
      <c r="AH83" s="73" t="s">
        <v>24</v>
      </c>
      <c r="AI83" s="73" t="s">
        <v>24</v>
      </c>
      <c r="AJ83" s="73" t="s">
        <v>24</v>
      </c>
      <c r="AK83" s="73" t="s">
        <v>24</v>
      </c>
      <c r="AL83" s="73" t="s">
        <v>24</v>
      </c>
      <c r="AM83" s="73" t="s">
        <v>24</v>
      </c>
      <c r="AN83" s="73" t="s">
        <v>24</v>
      </c>
      <c r="AO83" s="73" t="s">
        <v>24</v>
      </c>
      <c r="AP83" s="73" t="s">
        <v>24</v>
      </c>
      <c r="AQ83" s="73" t="s">
        <v>24</v>
      </c>
      <c r="AR83" s="73" t="s">
        <v>24</v>
      </c>
      <c r="AT83" s="88">
        <v>1976</v>
      </c>
      <c r="AU83" s="73" t="s">
        <v>24</v>
      </c>
      <c r="AV83" s="73" t="s">
        <v>24</v>
      </c>
      <c r="AW83" s="73" t="s">
        <v>24</v>
      </c>
      <c r="AX83" s="73" t="s">
        <v>24</v>
      </c>
      <c r="AY83" s="73" t="s">
        <v>24</v>
      </c>
      <c r="AZ83" s="73" t="s">
        <v>24</v>
      </c>
      <c r="BA83" s="73" t="s">
        <v>24</v>
      </c>
      <c r="BB83" s="73" t="s">
        <v>24</v>
      </c>
      <c r="BC83" s="73" t="s">
        <v>24</v>
      </c>
      <c r="BD83" s="73" t="s">
        <v>24</v>
      </c>
      <c r="BE83" s="73" t="s">
        <v>24</v>
      </c>
      <c r="BF83" s="73" t="s">
        <v>24</v>
      </c>
      <c r="BG83" s="73" t="s">
        <v>24</v>
      </c>
      <c r="BH83" s="73" t="s">
        <v>24</v>
      </c>
      <c r="BI83" s="73" t="s">
        <v>24</v>
      </c>
      <c r="BJ83" s="73" t="s">
        <v>24</v>
      </c>
      <c r="BK83" s="73" t="s">
        <v>24</v>
      </c>
      <c r="BL83" s="73" t="s">
        <v>24</v>
      </c>
      <c r="BM83" s="73" t="s">
        <v>24</v>
      </c>
      <c r="BN83" s="73" t="s">
        <v>24</v>
      </c>
      <c r="BP83" s="88">
        <v>1976</v>
      </c>
    </row>
    <row r="84" spans="2:68">
      <c r="B84" s="88">
        <v>1977</v>
      </c>
      <c r="C84" s="73" t="s">
        <v>24</v>
      </c>
      <c r="D84" s="73" t="s">
        <v>24</v>
      </c>
      <c r="E84" s="73" t="s">
        <v>24</v>
      </c>
      <c r="F84" s="73" t="s">
        <v>24</v>
      </c>
      <c r="G84" s="73" t="s">
        <v>24</v>
      </c>
      <c r="H84" s="73" t="s">
        <v>24</v>
      </c>
      <c r="I84" s="73" t="s">
        <v>24</v>
      </c>
      <c r="J84" s="73" t="s">
        <v>24</v>
      </c>
      <c r="K84" s="73" t="s">
        <v>24</v>
      </c>
      <c r="L84" s="73" t="s">
        <v>24</v>
      </c>
      <c r="M84" s="73" t="s">
        <v>24</v>
      </c>
      <c r="N84" s="73" t="s">
        <v>24</v>
      </c>
      <c r="O84" s="73" t="s">
        <v>24</v>
      </c>
      <c r="P84" s="73" t="s">
        <v>24</v>
      </c>
      <c r="Q84" s="73" t="s">
        <v>24</v>
      </c>
      <c r="R84" s="73" t="s">
        <v>24</v>
      </c>
      <c r="S84" s="73" t="s">
        <v>24</v>
      </c>
      <c r="T84" s="73" t="s">
        <v>24</v>
      </c>
      <c r="U84" s="73" t="s">
        <v>24</v>
      </c>
      <c r="V84" s="73" t="s">
        <v>24</v>
      </c>
      <c r="X84" s="88">
        <v>1977</v>
      </c>
      <c r="Y84" s="73" t="s">
        <v>24</v>
      </c>
      <c r="Z84" s="73" t="s">
        <v>24</v>
      </c>
      <c r="AA84" s="73" t="s">
        <v>24</v>
      </c>
      <c r="AB84" s="73" t="s">
        <v>24</v>
      </c>
      <c r="AC84" s="73" t="s">
        <v>24</v>
      </c>
      <c r="AD84" s="73" t="s">
        <v>24</v>
      </c>
      <c r="AE84" s="73" t="s">
        <v>24</v>
      </c>
      <c r="AF84" s="73" t="s">
        <v>24</v>
      </c>
      <c r="AG84" s="73" t="s">
        <v>24</v>
      </c>
      <c r="AH84" s="73" t="s">
        <v>24</v>
      </c>
      <c r="AI84" s="73" t="s">
        <v>24</v>
      </c>
      <c r="AJ84" s="73" t="s">
        <v>24</v>
      </c>
      <c r="AK84" s="73" t="s">
        <v>24</v>
      </c>
      <c r="AL84" s="73" t="s">
        <v>24</v>
      </c>
      <c r="AM84" s="73" t="s">
        <v>24</v>
      </c>
      <c r="AN84" s="73" t="s">
        <v>24</v>
      </c>
      <c r="AO84" s="73" t="s">
        <v>24</v>
      </c>
      <c r="AP84" s="73" t="s">
        <v>24</v>
      </c>
      <c r="AQ84" s="73" t="s">
        <v>24</v>
      </c>
      <c r="AR84" s="73" t="s">
        <v>24</v>
      </c>
      <c r="AT84" s="88">
        <v>1977</v>
      </c>
      <c r="AU84" s="73" t="s">
        <v>24</v>
      </c>
      <c r="AV84" s="73" t="s">
        <v>24</v>
      </c>
      <c r="AW84" s="73" t="s">
        <v>24</v>
      </c>
      <c r="AX84" s="73" t="s">
        <v>24</v>
      </c>
      <c r="AY84" s="73" t="s">
        <v>24</v>
      </c>
      <c r="AZ84" s="73" t="s">
        <v>24</v>
      </c>
      <c r="BA84" s="73" t="s">
        <v>24</v>
      </c>
      <c r="BB84" s="73" t="s">
        <v>24</v>
      </c>
      <c r="BC84" s="73" t="s">
        <v>24</v>
      </c>
      <c r="BD84" s="73" t="s">
        <v>24</v>
      </c>
      <c r="BE84" s="73" t="s">
        <v>24</v>
      </c>
      <c r="BF84" s="73" t="s">
        <v>24</v>
      </c>
      <c r="BG84" s="73" t="s">
        <v>24</v>
      </c>
      <c r="BH84" s="73" t="s">
        <v>24</v>
      </c>
      <c r="BI84" s="73" t="s">
        <v>24</v>
      </c>
      <c r="BJ84" s="73" t="s">
        <v>24</v>
      </c>
      <c r="BK84" s="73" t="s">
        <v>24</v>
      </c>
      <c r="BL84" s="73" t="s">
        <v>24</v>
      </c>
      <c r="BM84" s="73" t="s">
        <v>24</v>
      </c>
      <c r="BN84" s="73" t="s">
        <v>24</v>
      </c>
      <c r="BP84" s="88">
        <v>1977</v>
      </c>
    </row>
    <row r="85" spans="2:68">
      <c r="B85" s="88">
        <v>1978</v>
      </c>
      <c r="C85" s="73" t="s">
        <v>24</v>
      </c>
      <c r="D85" s="73" t="s">
        <v>24</v>
      </c>
      <c r="E85" s="73" t="s">
        <v>24</v>
      </c>
      <c r="F85" s="73" t="s">
        <v>24</v>
      </c>
      <c r="G85" s="73" t="s">
        <v>24</v>
      </c>
      <c r="H85" s="73" t="s">
        <v>24</v>
      </c>
      <c r="I85" s="73" t="s">
        <v>24</v>
      </c>
      <c r="J85" s="73" t="s">
        <v>24</v>
      </c>
      <c r="K85" s="73" t="s">
        <v>24</v>
      </c>
      <c r="L85" s="73" t="s">
        <v>24</v>
      </c>
      <c r="M85" s="73" t="s">
        <v>24</v>
      </c>
      <c r="N85" s="73" t="s">
        <v>24</v>
      </c>
      <c r="O85" s="73" t="s">
        <v>24</v>
      </c>
      <c r="P85" s="73" t="s">
        <v>24</v>
      </c>
      <c r="Q85" s="73" t="s">
        <v>24</v>
      </c>
      <c r="R85" s="73" t="s">
        <v>24</v>
      </c>
      <c r="S85" s="73" t="s">
        <v>24</v>
      </c>
      <c r="T85" s="73" t="s">
        <v>24</v>
      </c>
      <c r="U85" s="73" t="s">
        <v>24</v>
      </c>
      <c r="V85" s="73" t="s">
        <v>24</v>
      </c>
      <c r="X85" s="88">
        <v>1978</v>
      </c>
      <c r="Y85" s="73" t="s">
        <v>24</v>
      </c>
      <c r="Z85" s="73" t="s">
        <v>24</v>
      </c>
      <c r="AA85" s="73" t="s">
        <v>24</v>
      </c>
      <c r="AB85" s="73" t="s">
        <v>24</v>
      </c>
      <c r="AC85" s="73" t="s">
        <v>24</v>
      </c>
      <c r="AD85" s="73" t="s">
        <v>24</v>
      </c>
      <c r="AE85" s="73" t="s">
        <v>24</v>
      </c>
      <c r="AF85" s="73" t="s">
        <v>24</v>
      </c>
      <c r="AG85" s="73" t="s">
        <v>24</v>
      </c>
      <c r="AH85" s="73" t="s">
        <v>24</v>
      </c>
      <c r="AI85" s="73" t="s">
        <v>24</v>
      </c>
      <c r="AJ85" s="73" t="s">
        <v>24</v>
      </c>
      <c r="AK85" s="73" t="s">
        <v>24</v>
      </c>
      <c r="AL85" s="73" t="s">
        <v>24</v>
      </c>
      <c r="AM85" s="73" t="s">
        <v>24</v>
      </c>
      <c r="AN85" s="73" t="s">
        <v>24</v>
      </c>
      <c r="AO85" s="73" t="s">
        <v>24</v>
      </c>
      <c r="AP85" s="73" t="s">
        <v>24</v>
      </c>
      <c r="AQ85" s="73" t="s">
        <v>24</v>
      </c>
      <c r="AR85" s="73" t="s">
        <v>24</v>
      </c>
      <c r="AT85" s="88">
        <v>1978</v>
      </c>
      <c r="AU85" s="73" t="s">
        <v>24</v>
      </c>
      <c r="AV85" s="73" t="s">
        <v>24</v>
      </c>
      <c r="AW85" s="73" t="s">
        <v>24</v>
      </c>
      <c r="AX85" s="73" t="s">
        <v>24</v>
      </c>
      <c r="AY85" s="73" t="s">
        <v>24</v>
      </c>
      <c r="AZ85" s="73" t="s">
        <v>24</v>
      </c>
      <c r="BA85" s="73" t="s">
        <v>24</v>
      </c>
      <c r="BB85" s="73" t="s">
        <v>24</v>
      </c>
      <c r="BC85" s="73" t="s">
        <v>24</v>
      </c>
      <c r="BD85" s="73" t="s">
        <v>24</v>
      </c>
      <c r="BE85" s="73" t="s">
        <v>24</v>
      </c>
      <c r="BF85" s="73" t="s">
        <v>24</v>
      </c>
      <c r="BG85" s="73" t="s">
        <v>24</v>
      </c>
      <c r="BH85" s="73" t="s">
        <v>24</v>
      </c>
      <c r="BI85" s="73" t="s">
        <v>24</v>
      </c>
      <c r="BJ85" s="73" t="s">
        <v>24</v>
      </c>
      <c r="BK85" s="73" t="s">
        <v>24</v>
      </c>
      <c r="BL85" s="73" t="s">
        <v>24</v>
      </c>
      <c r="BM85" s="73" t="s">
        <v>24</v>
      </c>
      <c r="BN85" s="73" t="s">
        <v>24</v>
      </c>
      <c r="BP85" s="88">
        <v>1978</v>
      </c>
    </row>
    <row r="86" spans="2:68">
      <c r="B86" s="89">
        <v>1979</v>
      </c>
      <c r="C86" s="73" t="s">
        <v>24</v>
      </c>
      <c r="D86" s="73" t="s">
        <v>24</v>
      </c>
      <c r="E86" s="73" t="s">
        <v>24</v>
      </c>
      <c r="F86" s="73" t="s">
        <v>24</v>
      </c>
      <c r="G86" s="73" t="s">
        <v>24</v>
      </c>
      <c r="H86" s="73" t="s">
        <v>24</v>
      </c>
      <c r="I86" s="73" t="s">
        <v>24</v>
      </c>
      <c r="J86" s="73" t="s">
        <v>24</v>
      </c>
      <c r="K86" s="73" t="s">
        <v>24</v>
      </c>
      <c r="L86" s="73" t="s">
        <v>24</v>
      </c>
      <c r="M86" s="73" t="s">
        <v>24</v>
      </c>
      <c r="N86" s="73" t="s">
        <v>24</v>
      </c>
      <c r="O86" s="73" t="s">
        <v>24</v>
      </c>
      <c r="P86" s="73" t="s">
        <v>24</v>
      </c>
      <c r="Q86" s="73" t="s">
        <v>24</v>
      </c>
      <c r="R86" s="73" t="s">
        <v>24</v>
      </c>
      <c r="S86" s="73" t="s">
        <v>24</v>
      </c>
      <c r="T86" s="73" t="s">
        <v>24</v>
      </c>
      <c r="U86" s="73" t="s">
        <v>24</v>
      </c>
      <c r="V86" s="73" t="s">
        <v>24</v>
      </c>
      <c r="X86" s="89">
        <v>1979</v>
      </c>
      <c r="Y86" s="73" t="s">
        <v>24</v>
      </c>
      <c r="Z86" s="73" t="s">
        <v>24</v>
      </c>
      <c r="AA86" s="73" t="s">
        <v>24</v>
      </c>
      <c r="AB86" s="73" t="s">
        <v>24</v>
      </c>
      <c r="AC86" s="73" t="s">
        <v>24</v>
      </c>
      <c r="AD86" s="73" t="s">
        <v>24</v>
      </c>
      <c r="AE86" s="73" t="s">
        <v>24</v>
      </c>
      <c r="AF86" s="73" t="s">
        <v>24</v>
      </c>
      <c r="AG86" s="73" t="s">
        <v>24</v>
      </c>
      <c r="AH86" s="73" t="s">
        <v>24</v>
      </c>
      <c r="AI86" s="73" t="s">
        <v>24</v>
      </c>
      <c r="AJ86" s="73" t="s">
        <v>24</v>
      </c>
      <c r="AK86" s="73" t="s">
        <v>24</v>
      </c>
      <c r="AL86" s="73" t="s">
        <v>24</v>
      </c>
      <c r="AM86" s="73" t="s">
        <v>24</v>
      </c>
      <c r="AN86" s="73" t="s">
        <v>24</v>
      </c>
      <c r="AO86" s="73" t="s">
        <v>24</v>
      </c>
      <c r="AP86" s="73" t="s">
        <v>24</v>
      </c>
      <c r="AQ86" s="73" t="s">
        <v>24</v>
      </c>
      <c r="AR86" s="73" t="s">
        <v>24</v>
      </c>
      <c r="AT86" s="89">
        <v>1979</v>
      </c>
      <c r="AU86" s="73" t="s">
        <v>24</v>
      </c>
      <c r="AV86" s="73" t="s">
        <v>24</v>
      </c>
      <c r="AW86" s="73" t="s">
        <v>24</v>
      </c>
      <c r="AX86" s="73" t="s">
        <v>24</v>
      </c>
      <c r="AY86" s="73" t="s">
        <v>24</v>
      </c>
      <c r="AZ86" s="73" t="s">
        <v>24</v>
      </c>
      <c r="BA86" s="73" t="s">
        <v>24</v>
      </c>
      <c r="BB86" s="73" t="s">
        <v>24</v>
      </c>
      <c r="BC86" s="73" t="s">
        <v>24</v>
      </c>
      <c r="BD86" s="73" t="s">
        <v>24</v>
      </c>
      <c r="BE86" s="73" t="s">
        <v>24</v>
      </c>
      <c r="BF86" s="73" t="s">
        <v>24</v>
      </c>
      <c r="BG86" s="73" t="s">
        <v>24</v>
      </c>
      <c r="BH86" s="73" t="s">
        <v>24</v>
      </c>
      <c r="BI86" s="73" t="s">
        <v>24</v>
      </c>
      <c r="BJ86" s="73" t="s">
        <v>24</v>
      </c>
      <c r="BK86" s="73" t="s">
        <v>24</v>
      </c>
      <c r="BL86" s="73" t="s">
        <v>24</v>
      </c>
      <c r="BM86" s="73" t="s">
        <v>24</v>
      </c>
      <c r="BN86" s="73" t="s">
        <v>24</v>
      </c>
      <c r="BP86" s="89">
        <v>1979</v>
      </c>
    </row>
    <row r="87" spans="2:68">
      <c r="B87" s="89">
        <v>1980</v>
      </c>
      <c r="C87" s="73" t="s">
        <v>24</v>
      </c>
      <c r="D87" s="73" t="s">
        <v>24</v>
      </c>
      <c r="E87" s="73" t="s">
        <v>24</v>
      </c>
      <c r="F87" s="73" t="s">
        <v>24</v>
      </c>
      <c r="G87" s="73" t="s">
        <v>24</v>
      </c>
      <c r="H87" s="73" t="s">
        <v>24</v>
      </c>
      <c r="I87" s="73" t="s">
        <v>24</v>
      </c>
      <c r="J87" s="73" t="s">
        <v>24</v>
      </c>
      <c r="K87" s="73" t="s">
        <v>24</v>
      </c>
      <c r="L87" s="73" t="s">
        <v>24</v>
      </c>
      <c r="M87" s="73" t="s">
        <v>24</v>
      </c>
      <c r="N87" s="73" t="s">
        <v>24</v>
      </c>
      <c r="O87" s="73" t="s">
        <v>24</v>
      </c>
      <c r="P87" s="73" t="s">
        <v>24</v>
      </c>
      <c r="Q87" s="73" t="s">
        <v>24</v>
      </c>
      <c r="R87" s="73" t="s">
        <v>24</v>
      </c>
      <c r="S87" s="73" t="s">
        <v>24</v>
      </c>
      <c r="T87" s="73" t="s">
        <v>24</v>
      </c>
      <c r="U87" s="73" t="s">
        <v>24</v>
      </c>
      <c r="V87" s="73" t="s">
        <v>24</v>
      </c>
      <c r="X87" s="89">
        <v>1980</v>
      </c>
      <c r="Y87" s="73" t="s">
        <v>24</v>
      </c>
      <c r="Z87" s="73" t="s">
        <v>24</v>
      </c>
      <c r="AA87" s="73" t="s">
        <v>24</v>
      </c>
      <c r="AB87" s="73" t="s">
        <v>24</v>
      </c>
      <c r="AC87" s="73" t="s">
        <v>24</v>
      </c>
      <c r="AD87" s="73" t="s">
        <v>24</v>
      </c>
      <c r="AE87" s="73" t="s">
        <v>24</v>
      </c>
      <c r="AF87" s="73" t="s">
        <v>24</v>
      </c>
      <c r="AG87" s="73" t="s">
        <v>24</v>
      </c>
      <c r="AH87" s="73" t="s">
        <v>24</v>
      </c>
      <c r="AI87" s="73" t="s">
        <v>24</v>
      </c>
      <c r="AJ87" s="73" t="s">
        <v>24</v>
      </c>
      <c r="AK87" s="73" t="s">
        <v>24</v>
      </c>
      <c r="AL87" s="73" t="s">
        <v>24</v>
      </c>
      <c r="AM87" s="73" t="s">
        <v>24</v>
      </c>
      <c r="AN87" s="73" t="s">
        <v>24</v>
      </c>
      <c r="AO87" s="73" t="s">
        <v>24</v>
      </c>
      <c r="AP87" s="73" t="s">
        <v>24</v>
      </c>
      <c r="AQ87" s="73" t="s">
        <v>24</v>
      </c>
      <c r="AR87" s="73" t="s">
        <v>24</v>
      </c>
      <c r="AT87" s="89">
        <v>1980</v>
      </c>
      <c r="AU87" s="73" t="s">
        <v>24</v>
      </c>
      <c r="AV87" s="73" t="s">
        <v>24</v>
      </c>
      <c r="AW87" s="73" t="s">
        <v>24</v>
      </c>
      <c r="AX87" s="73" t="s">
        <v>24</v>
      </c>
      <c r="AY87" s="73" t="s">
        <v>24</v>
      </c>
      <c r="AZ87" s="73" t="s">
        <v>24</v>
      </c>
      <c r="BA87" s="73" t="s">
        <v>24</v>
      </c>
      <c r="BB87" s="73" t="s">
        <v>24</v>
      </c>
      <c r="BC87" s="73" t="s">
        <v>24</v>
      </c>
      <c r="BD87" s="73" t="s">
        <v>24</v>
      </c>
      <c r="BE87" s="73" t="s">
        <v>24</v>
      </c>
      <c r="BF87" s="73" t="s">
        <v>24</v>
      </c>
      <c r="BG87" s="73" t="s">
        <v>24</v>
      </c>
      <c r="BH87" s="73" t="s">
        <v>24</v>
      </c>
      <c r="BI87" s="73" t="s">
        <v>24</v>
      </c>
      <c r="BJ87" s="73" t="s">
        <v>24</v>
      </c>
      <c r="BK87" s="73" t="s">
        <v>24</v>
      </c>
      <c r="BL87" s="73" t="s">
        <v>24</v>
      </c>
      <c r="BM87" s="73" t="s">
        <v>24</v>
      </c>
      <c r="BN87" s="73" t="s">
        <v>24</v>
      </c>
      <c r="BP87" s="89">
        <v>1980</v>
      </c>
    </row>
    <row r="88" spans="2:68">
      <c r="B88" s="89">
        <v>1981</v>
      </c>
      <c r="C88" s="73" t="s">
        <v>24</v>
      </c>
      <c r="D88" s="73" t="s">
        <v>24</v>
      </c>
      <c r="E88" s="73" t="s">
        <v>24</v>
      </c>
      <c r="F88" s="73" t="s">
        <v>24</v>
      </c>
      <c r="G88" s="73" t="s">
        <v>24</v>
      </c>
      <c r="H88" s="73" t="s">
        <v>24</v>
      </c>
      <c r="I88" s="73" t="s">
        <v>24</v>
      </c>
      <c r="J88" s="73" t="s">
        <v>24</v>
      </c>
      <c r="K88" s="73" t="s">
        <v>24</v>
      </c>
      <c r="L88" s="73" t="s">
        <v>24</v>
      </c>
      <c r="M88" s="73" t="s">
        <v>24</v>
      </c>
      <c r="N88" s="73" t="s">
        <v>24</v>
      </c>
      <c r="O88" s="73" t="s">
        <v>24</v>
      </c>
      <c r="P88" s="73" t="s">
        <v>24</v>
      </c>
      <c r="Q88" s="73" t="s">
        <v>24</v>
      </c>
      <c r="R88" s="73" t="s">
        <v>24</v>
      </c>
      <c r="S88" s="73" t="s">
        <v>24</v>
      </c>
      <c r="T88" s="73" t="s">
        <v>24</v>
      </c>
      <c r="U88" s="73" t="s">
        <v>24</v>
      </c>
      <c r="V88" s="73" t="s">
        <v>24</v>
      </c>
      <c r="X88" s="89">
        <v>1981</v>
      </c>
      <c r="Y88" s="73" t="s">
        <v>24</v>
      </c>
      <c r="Z88" s="73" t="s">
        <v>24</v>
      </c>
      <c r="AA88" s="73" t="s">
        <v>24</v>
      </c>
      <c r="AB88" s="73" t="s">
        <v>24</v>
      </c>
      <c r="AC88" s="73" t="s">
        <v>24</v>
      </c>
      <c r="AD88" s="73" t="s">
        <v>24</v>
      </c>
      <c r="AE88" s="73" t="s">
        <v>24</v>
      </c>
      <c r="AF88" s="73" t="s">
        <v>24</v>
      </c>
      <c r="AG88" s="73" t="s">
        <v>24</v>
      </c>
      <c r="AH88" s="73" t="s">
        <v>24</v>
      </c>
      <c r="AI88" s="73" t="s">
        <v>24</v>
      </c>
      <c r="AJ88" s="73" t="s">
        <v>24</v>
      </c>
      <c r="AK88" s="73" t="s">
        <v>24</v>
      </c>
      <c r="AL88" s="73" t="s">
        <v>24</v>
      </c>
      <c r="AM88" s="73" t="s">
        <v>24</v>
      </c>
      <c r="AN88" s="73" t="s">
        <v>24</v>
      </c>
      <c r="AO88" s="73" t="s">
        <v>24</v>
      </c>
      <c r="AP88" s="73" t="s">
        <v>24</v>
      </c>
      <c r="AQ88" s="73" t="s">
        <v>24</v>
      </c>
      <c r="AR88" s="73" t="s">
        <v>24</v>
      </c>
      <c r="AT88" s="89">
        <v>1981</v>
      </c>
      <c r="AU88" s="73" t="s">
        <v>24</v>
      </c>
      <c r="AV88" s="73" t="s">
        <v>24</v>
      </c>
      <c r="AW88" s="73" t="s">
        <v>24</v>
      </c>
      <c r="AX88" s="73" t="s">
        <v>24</v>
      </c>
      <c r="AY88" s="73" t="s">
        <v>24</v>
      </c>
      <c r="AZ88" s="73" t="s">
        <v>24</v>
      </c>
      <c r="BA88" s="73" t="s">
        <v>24</v>
      </c>
      <c r="BB88" s="73" t="s">
        <v>24</v>
      </c>
      <c r="BC88" s="73" t="s">
        <v>24</v>
      </c>
      <c r="BD88" s="73" t="s">
        <v>24</v>
      </c>
      <c r="BE88" s="73" t="s">
        <v>24</v>
      </c>
      <c r="BF88" s="73" t="s">
        <v>24</v>
      </c>
      <c r="BG88" s="73" t="s">
        <v>24</v>
      </c>
      <c r="BH88" s="73" t="s">
        <v>24</v>
      </c>
      <c r="BI88" s="73" t="s">
        <v>24</v>
      </c>
      <c r="BJ88" s="73" t="s">
        <v>24</v>
      </c>
      <c r="BK88" s="73" t="s">
        <v>24</v>
      </c>
      <c r="BL88" s="73" t="s">
        <v>24</v>
      </c>
      <c r="BM88" s="73" t="s">
        <v>24</v>
      </c>
      <c r="BN88" s="73" t="s">
        <v>24</v>
      </c>
      <c r="BP88" s="89">
        <v>1981</v>
      </c>
    </row>
    <row r="89" spans="2:68">
      <c r="B89" s="89">
        <v>1982</v>
      </c>
      <c r="C89" s="73" t="s">
        <v>24</v>
      </c>
      <c r="D89" s="73" t="s">
        <v>24</v>
      </c>
      <c r="E89" s="73" t="s">
        <v>24</v>
      </c>
      <c r="F89" s="73" t="s">
        <v>24</v>
      </c>
      <c r="G89" s="73" t="s">
        <v>24</v>
      </c>
      <c r="H89" s="73" t="s">
        <v>24</v>
      </c>
      <c r="I89" s="73" t="s">
        <v>24</v>
      </c>
      <c r="J89" s="73" t="s">
        <v>24</v>
      </c>
      <c r="K89" s="73" t="s">
        <v>24</v>
      </c>
      <c r="L89" s="73" t="s">
        <v>24</v>
      </c>
      <c r="M89" s="73" t="s">
        <v>24</v>
      </c>
      <c r="N89" s="73" t="s">
        <v>24</v>
      </c>
      <c r="O89" s="73" t="s">
        <v>24</v>
      </c>
      <c r="P89" s="73" t="s">
        <v>24</v>
      </c>
      <c r="Q89" s="73" t="s">
        <v>24</v>
      </c>
      <c r="R89" s="73" t="s">
        <v>24</v>
      </c>
      <c r="S89" s="73" t="s">
        <v>24</v>
      </c>
      <c r="T89" s="73" t="s">
        <v>24</v>
      </c>
      <c r="U89" s="73" t="s">
        <v>24</v>
      </c>
      <c r="V89" s="73" t="s">
        <v>24</v>
      </c>
      <c r="X89" s="89">
        <v>1982</v>
      </c>
      <c r="Y89" s="73" t="s">
        <v>24</v>
      </c>
      <c r="Z89" s="73" t="s">
        <v>24</v>
      </c>
      <c r="AA89" s="73" t="s">
        <v>24</v>
      </c>
      <c r="AB89" s="73" t="s">
        <v>24</v>
      </c>
      <c r="AC89" s="73" t="s">
        <v>24</v>
      </c>
      <c r="AD89" s="73" t="s">
        <v>24</v>
      </c>
      <c r="AE89" s="73" t="s">
        <v>24</v>
      </c>
      <c r="AF89" s="73" t="s">
        <v>24</v>
      </c>
      <c r="AG89" s="73" t="s">
        <v>24</v>
      </c>
      <c r="AH89" s="73" t="s">
        <v>24</v>
      </c>
      <c r="AI89" s="73" t="s">
        <v>24</v>
      </c>
      <c r="AJ89" s="73" t="s">
        <v>24</v>
      </c>
      <c r="AK89" s="73" t="s">
        <v>24</v>
      </c>
      <c r="AL89" s="73" t="s">
        <v>24</v>
      </c>
      <c r="AM89" s="73" t="s">
        <v>24</v>
      </c>
      <c r="AN89" s="73" t="s">
        <v>24</v>
      </c>
      <c r="AO89" s="73" t="s">
        <v>24</v>
      </c>
      <c r="AP89" s="73" t="s">
        <v>24</v>
      </c>
      <c r="AQ89" s="73" t="s">
        <v>24</v>
      </c>
      <c r="AR89" s="73" t="s">
        <v>24</v>
      </c>
      <c r="AT89" s="89">
        <v>1982</v>
      </c>
      <c r="AU89" s="73" t="s">
        <v>24</v>
      </c>
      <c r="AV89" s="73" t="s">
        <v>24</v>
      </c>
      <c r="AW89" s="73" t="s">
        <v>24</v>
      </c>
      <c r="AX89" s="73" t="s">
        <v>24</v>
      </c>
      <c r="AY89" s="73" t="s">
        <v>24</v>
      </c>
      <c r="AZ89" s="73" t="s">
        <v>24</v>
      </c>
      <c r="BA89" s="73" t="s">
        <v>24</v>
      </c>
      <c r="BB89" s="73" t="s">
        <v>24</v>
      </c>
      <c r="BC89" s="73" t="s">
        <v>24</v>
      </c>
      <c r="BD89" s="73" t="s">
        <v>24</v>
      </c>
      <c r="BE89" s="73" t="s">
        <v>24</v>
      </c>
      <c r="BF89" s="73" t="s">
        <v>24</v>
      </c>
      <c r="BG89" s="73" t="s">
        <v>24</v>
      </c>
      <c r="BH89" s="73" t="s">
        <v>24</v>
      </c>
      <c r="BI89" s="73" t="s">
        <v>24</v>
      </c>
      <c r="BJ89" s="73" t="s">
        <v>24</v>
      </c>
      <c r="BK89" s="73" t="s">
        <v>24</v>
      </c>
      <c r="BL89" s="73" t="s">
        <v>24</v>
      </c>
      <c r="BM89" s="73" t="s">
        <v>24</v>
      </c>
      <c r="BN89" s="73" t="s">
        <v>24</v>
      </c>
      <c r="BP89" s="89">
        <v>1982</v>
      </c>
    </row>
    <row r="90" spans="2:68">
      <c r="B90" s="89">
        <v>1983</v>
      </c>
      <c r="C90" s="73" t="s">
        <v>24</v>
      </c>
      <c r="D90" s="73" t="s">
        <v>24</v>
      </c>
      <c r="E90" s="73" t="s">
        <v>24</v>
      </c>
      <c r="F90" s="73" t="s">
        <v>24</v>
      </c>
      <c r="G90" s="73" t="s">
        <v>24</v>
      </c>
      <c r="H90" s="73" t="s">
        <v>24</v>
      </c>
      <c r="I90" s="73" t="s">
        <v>24</v>
      </c>
      <c r="J90" s="73" t="s">
        <v>24</v>
      </c>
      <c r="K90" s="73" t="s">
        <v>24</v>
      </c>
      <c r="L90" s="73" t="s">
        <v>24</v>
      </c>
      <c r="M90" s="73" t="s">
        <v>24</v>
      </c>
      <c r="N90" s="73" t="s">
        <v>24</v>
      </c>
      <c r="O90" s="73" t="s">
        <v>24</v>
      </c>
      <c r="P90" s="73" t="s">
        <v>24</v>
      </c>
      <c r="Q90" s="73" t="s">
        <v>24</v>
      </c>
      <c r="R90" s="73" t="s">
        <v>24</v>
      </c>
      <c r="S90" s="73" t="s">
        <v>24</v>
      </c>
      <c r="T90" s="73" t="s">
        <v>24</v>
      </c>
      <c r="U90" s="73" t="s">
        <v>24</v>
      </c>
      <c r="V90" s="73" t="s">
        <v>24</v>
      </c>
      <c r="X90" s="89">
        <v>1983</v>
      </c>
      <c r="Y90" s="73" t="s">
        <v>24</v>
      </c>
      <c r="Z90" s="73" t="s">
        <v>24</v>
      </c>
      <c r="AA90" s="73" t="s">
        <v>24</v>
      </c>
      <c r="AB90" s="73" t="s">
        <v>24</v>
      </c>
      <c r="AC90" s="73" t="s">
        <v>24</v>
      </c>
      <c r="AD90" s="73" t="s">
        <v>24</v>
      </c>
      <c r="AE90" s="73" t="s">
        <v>24</v>
      </c>
      <c r="AF90" s="73" t="s">
        <v>24</v>
      </c>
      <c r="AG90" s="73" t="s">
        <v>24</v>
      </c>
      <c r="AH90" s="73" t="s">
        <v>24</v>
      </c>
      <c r="AI90" s="73" t="s">
        <v>24</v>
      </c>
      <c r="AJ90" s="73" t="s">
        <v>24</v>
      </c>
      <c r="AK90" s="73" t="s">
        <v>24</v>
      </c>
      <c r="AL90" s="73" t="s">
        <v>24</v>
      </c>
      <c r="AM90" s="73" t="s">
        <v>24</v>
      </c>
      <c r="AN90" s="73" t="s">
        <v>24</v>
      </c>
      <c r="AO90" s="73" t="s">
        <v>24</v>
      </c>
      <c r="AP90" s="73" t="s">
        <v>24</v>
      </c>
      <c r="AQ90" s="73" t="s">
        <v>24</v>
      </c>
      <c r="AR90" s="73" t="s">
        <v>24</v>
      </c>
      <c r="AT90" s="89">
        <v>1983</v>
      </c>
      <c r="AU90" s="73" t="s">
        <v>24</v>
      </c>
      <c r="AV90" s="73" t="s">
        <v>24</v>
      </c>
      <c r="AW90" s="73" t="s">
        <v>24</v>
      </c>
      <c r="AX90" s="73" t="s">
        <v>24</v>
      </c>
      <c r="AY90" s="73" t="s">
        <v>24</v>
      </c>
      <c r="AZ90" s="73" t="s">
        <v>24</v>
      </c>
      <c r="BA90" s="73" t="s">
        <v>24</v>
      </c>
      <c r="BB90" s="73" t="s">
        <v>24</v>
      </c>
      <c r="BC90" s="73" t="s">
        <v>24</v>
      </c>
      <c r="BD90" s="73" t="s">
        <v>24</v>
      </c>
      <c r="BE90" s="73" t="s">
        <v>24</v>
      </c>
      <c r="BF90" s="73" t="s">
        <v>24</v>
      </c>
      <c r="BG90" s="73" t="s">
        <v>24</v>
      </c>
      <c r="BH90" s="73" t="s">
        <v>24</v>
      </c>
      <c r="BI90" s="73" t="s">
        <v>24</v>
      </c>
      <c r="BJ90" s="73" t="s">
        <v>24</v>
      </c>
      <c r="BK90" s="73" t="s">
        <v>24</v>
      </c>
      <c r="BL90" s="73" t="s">
        <v>24</v>
      </c>
      <c r="BM90" s="73" t="s">
        <v>24</v>
      </c>
      <c r="BN90" s="73" t="s">
        <v>24</v>
      </c>
      <c r="BP90" s="89">
        <v>1983</v>
      </c>
    </row>
    <row r="91" spans="2:68">
      <c r="B91" s="89">
        <v>1984</v>
      </c>
      <c r="C91" s="73" t="s">
        <v>24</v>
      </c>
      <c r="D91" s="73" t="s">
        <v>24</v>
      </c>
      <c r="E91" s="73" t="s">
        <v>24</v>
      </c>
      <c r="F91" s="73" t="s">
        <v>24</v>
      </c>
      <c r="G91" s="73" t="s">
        <v>24</v>
      </c>
      <c r="H91" s="73" t="s">
        <v>24</v>
      </c>
      <c r="I91" s="73" t="s">
        <v>24</v>
      </c>
      <c r="J91" s="73" t="s">
        <v>24</v>
      </c>
      <c r="K91" s="73" t="s">
        <v>24</v>
      </c>
      <c r="L91" s="73" t="s">
        <v>24</v>
      </c>
      <c r="M91" s="73" t="s">
        <v>24</v>
      </c>
      <c r="N91" s="73" t="s">
        <v>24</v>
      </c>
      <c r="O91" s="73" t="s">
        <v>24</v>
      </c>
      <c r="P91" s="73" t="s">
        <v>24</v>
      </c>
      <c r="Q91" s="73" t="s">
        <v>24</v>
      </c>
      <c r="R91" s="73" t="s">
        <v>24</v>
      </c>
      <c r="S91" s="73" t="s">
        <v>24</v>
      </c>
      <c r="T91" s="73" t="s">
        <v>24</v>
      </c>
      <c r="U91" s="73" t="s">
        <v>24</v>
      </c>
      <c r="V91" s="73" t="s">
        <v>24</v>
      </c>
      <c r="X91" s="89">
        <v>1984</v>
      </c>
      <c r="Y91" s="73" t="s">
        <v>24</v>
      </c>
      <c r="Z91" s="73" t="s">
        <v>24</v>
      </c>
      <c r="AA91" s="73" t="s">
        <v>24</v>
      </c>
      <c r="AB91" s="73" t="s">
        <v>24</v>
      </c>
      <c r="AC91" s="73" t="s">
        <v>24</v>
      </c>
      <c r="AD91" s="73" t="s">
        <v>24</v>
      </c>
      <c r="AE91" s="73" t="s">
        <v>24</v>
      </c>
      <c r="AF91" s="73" t="s">
        <v>24</v>
      </c>
      <c r="AG91" s="73" t="s">
        <v>24</v>
      </c>
      <c r="AH91" s="73" t="s">
        <v>24</v>
      </c>
      <c r="AI91" s="73" t="s">
        <v>24</v>
      </c>
      <c r="AJ91" s="73" t="s">
        <v>24</v>
      </c>
      <c r="AK91" s="73" t="s">
        <v>24</v>
      </c>
      <c r="AL91" s="73" t="s">
        <v>24</v>
      </c>
      <c r="AM91" s="73" t="s">
        <v>24</v>
      </c>
      <c r="AN91" s="73" t="s">
        <v>24</v>
      </c>
      <c r="AO91" s="73" t="s">
        <v>24</v>
      </c>
      <c r="AP91" s="73" t="s">
        <v>24</v>
      </c>
      <c r="AQ91" s="73" t="s">
        <v>24</v>
      </c>
      <c r="AR91" s="73" t="s">
        <v>24</v>
      </c>
      <c r="AT91" s="89">
        <v>1984</v>
      </c>
      <c r="AU91" s="73" t="s">
        <v>24</v>
      </c>
      <c r="AV91" s="73" t="s">
        <v>24</v>
      </c>
      <c r="AW91" s="73" t="s">
        <v>24</v>
      </c>
      <c r="AX91" s="73" t="s">
        <v>24</v>
      </c>
      <c r="AY91" s="73" t="s">
        <v>24</v>
      </c>
      <c r="AZ91" s="73" t="s">
        <v>24</v>
      </c>
      <c r="BA91" s="73" t="s">
        <v>24</v>
      </c>
      <c r="BB91" s="73" t="s">
        <v>24</v>
      </c>
      <c r="BC91" s="73" t="s">
        <v>24</v>
      </c>
      <c r="BD91" s="73" t="s">
        <v>24</v>
      </c>
      <c r="BE91" s="73" t="s">
        <v>24</v>
      </c>
      <c r="BF91" s="73" t="s">
        <v>24</v>
      </c>
      <c r="BG91" s="73" t="s">
        <v>24</v>
      </c>
      <c r="BH91" s="73" t="s">
        <v>24</v>
      </c>
      <c r="BI91" s="73" t="s">
        <v>24</v>
      </c>
      <c r="BJ91" s="73" t="s">
        <v>24</v>
      </c>
      <c r="BK91" s="73" t="s">
        <v>24</v>
      </c>
      <c r="BL91" s="73" t="s">
        <v>24</v>
      </c>
      <c r="BM91" s="73" t="s">
        <v>24</v>
      </c>
      <c r="BN91" s="73" t="s">
        <v>24</v>
      </c>
      <c r="BP91" s="89">
        <v>1984</v>
      </c>
    </row>
    <row r="92" spans="2:68">
      <c r="B92" s="89">
        <v>1985</v>
      </c>
      <c r="C92" s="73" t="s">
        <v>24</v>
      </c>
      <c r="D92" s="73" t="s">
        <v>24</v>
      </c>
      <c r="E92" s="73" t="s">
        <v>24</v>
      </c>
      <c r="F92" s="73" t="s">
        <v>24</v>
      </c>
      <c r="G92" s="73" t="s">
        <v>24</v>
      </c>
      <c r="H92" s="73" t="s">
        <v>24</v>
      </c>
      <c r="I92" s="73" t="s">
        <v>24</v>
      </c>
      <c r="J92" s="73" t="s">
        <v>24</v>
      </c>
      <c r="K92" s="73" t="s">
        <v>24</v>
      </c>
      <c r="L92" s="73" t="s">
        <v>24</v>
      </c>
      <c r="M92" s="73" t="s">
        <v>24</v>
      </c>
      <c r="N92" s="73" t="s">
        <v>24</v>
      </c>
      <c r="O92" s="73" t="s">
        <v>24</v>
      </c>
      <c r="P92" s="73" t="s">
        <v>24</v>
      </c>
      <c r="Q92" s="73" t="s">
        <v>24</v>
      </c>
      <c r="R92" s="73" t="s">
        <v>24</v>
      </c>
      <c r="S92" s="73" t="s">
        <v>24</v>
      </c>
      <c r="T92" s="73" t="s">
        <v>24</v>
      </c>
      <c r="U92" s="73" t="s">
        <v>24</v>
      </c>
      <c r="V92" s="73" t="s">
        <v>24</v>
      </c>
      <c r="X92" s="89">
        <v>1985</v>
      </c>
      <c r="Y92" s="73" t="s">
        <v>24</v>
      </c>
      <c r="Z92" s="73" t="s">
        <v>24</v>
      </c>
      <c r="AA92" s="73" t="s">
        <v>24</v>
      </c>
      <c r="AB92" s="73" t="s">
        <v>24</v>
      </c>
      <c r="AC92" s="73" t="s">
        <v>24</v>
      </c>
      <c r="AD92" s="73" t="s">
        <v>24</v>
      </c>
      <c r="AE92" s="73" t="s">
        <v>24</v>
      </c>
      <c r="AF92" s="73" t="s">
        <v>24</v>
      </c>
      <c r="AG92" s="73" t="s">
        <v>24</v>
      </c>
      <c r="AH92" s="73" t="s">
        <v>24</v>
      </c>
      <c r="AI92" s="73" t="s">
        <v>24</v>
      </c>
      <c r="AJ92" s="73" t="s">
        <v>24</v>
      </c>
      <c r="AK92" s="73" t="s">
        <v>24</v>
      </c>
      <c r="AL92" s="73" t="s">
        <v>24</v>
      </c>
      <c r="AM92" s="73" t="s">
        <v>24</v>
      </c>
      <c r="AN92" s="73" t="s">
        <v>24</v>
      </c>
      <c r="AO92" s="73" t="s">
        <v>24</v>
      </c>
      <c r="AP92" s="73" t="s">
        <v>24</v>
      </c>
      <c r="AQ92" s="73" t="s">
        <v>24</v>
      </c>
      <c r="AR92" s="73" t="s">
        <v>24</v>
      </c>
      <c r="AT92" s="89">
        <v>1985</v>
      </c>
      <c r="AU92" s="73" t="s">
        <v>24</v>
      </c>
      <c r="AV92" s="73" t="s">
        <v>24</v>
      </c>
      <c r="AW92" s="73" t="s">
        <v>24</v>
      </c>
      <c r="AX92" s="73" t="s">
        <v>24</v>
      </c>
      <c r="AY92" s="73" t="s">
        <v>24</v>
      </c>
      <c r="AZ92" s="73" t="s">
        <v>24</v>
      </c>
      <c r="BA92" s="73" t="s">
        <v>24</v>
      </c>
      <c r="BB92" s="73" t="s">
        <v>24</v>
      </c>
      <c r="BC92" s="73" t="s">
        <v>24</v>
      </c>
      <c r="BD92" s="73" t="s">
        <v>24</v>
      </c>
      <c r="BE92" s="73" t="s">
        <v>24</v>
      </c>
      <c r="BF92" s="73" t="s">
        <v>24</v>
      </c>
      <c r="BG92" s="73" t="s">
        <v>24</v>
      </c>
      <c r="BH92" s="73" t="s">
        <v>24</v>
      </c>
      <c r="BI92" s="73" t="s">
        <v>24</v>
      </c>
      <c r="BJ92" s="73" t="s">
        <v>24</v>
      </c>
      <c r="BK92" s="73" t="s">
        <v>24</v>
      </c>
      <c r="BL92" s="73" t="s">
        <v>24</v>
      </c>
      <c r="BM92" s="73" t="s">
        <v>24</v>
      </c>
      <c r="BN92" s="73" t="s">
        <v>24</v>
      </c>
      <c r="BP92" s="89">
        <v>1985</v>
      </c>
    </row>
    <row r="93" spans="2:68">
      <c r="B93" s="89">
        <v>1986</v>
      </c>
      <c r="C93" s="73" t="s">
        <v>24</v>
      </c>
      <c r="D93" s="73" t="s">
        <v>24</v>
      </c>
      <c r="E93" s="73" t="s">
        <v>24</v>
      </c>
      <c r="F93" s="73" t="s">
        <v>24</v>
      </c>
      <c r="G93" s="73" t="s">
        <v>24</v>
      </c>
      <c r="H93" s="73" t="s">
        <v>24</v>
      </c>
      <c r="I93" s="73" t="s">
        <v>24</v>
      </c>
      <c r="J93" s="73" t="s">
        <v>24</v>
      </c>
      <c r="K93" s="73" t="s">
        <v>24</v>
      </c>
      <c r="L93" s="73" t="s">
        <v>24</v>
      </c>
      <c r="M93" s="73" t="s">
        <v>24</v>
      </c>
      <c r="N93" s="73" t="s">
        <v>24</v>
      </c>
      <c r="O93" s="73" t="s">
        <v>24</v>
      </c>
      <c r="P93" s="73" t="s">
        <v>24</v>
      </c>
      <c r="Q93" s="73" t="s">
        <v>24</v>
      </c>
      <c r="R93" s="73" t="s">
        <v>24</v>
      </c>
      <c r="S93" s="73" t="s">
        <v>24</v>
      </c>
      <c r="T93" s="73" t="s">
        <v>24</v>
      </c>
      <c r="U93" s="73" t="s">
        <v>24</v>
      </c>
      <c r="V93" s="73" t="s">
        <v>24</v>
      </c>
      <c r="X93" s="89">
        <v>1986</v>
      </c>
      <c r="Y93" s="73" t="s">
        <v>24</v>
      </c>
      <c r="Z93" s="73" t="s">
        <v>24</v>
      </c>
      <c r="AA93" s="73" t="s">
        <v>24</v>
      </c>
      <c r="AB93" s="73" t="s">
        <v>24</v>
      </c>
      <c r="AC93" s="73" t="s">
        <v>24</v>
      </c>
      <c r="AD93" s="73" t="s">
        <v>24</v>
      </c>
      <c r="AE93" s="73" t="s">
        <v>24</v>
      </c>
      <c r="AF93" s="73" t="s">
        <v>24</v>
      </c>
      <c r="AG93" s="73" t="s">
        <v>24</v>
      </c>
      <c r="AH93" s="73" t="s">
        <v>24</v>
      </c>
      <c r="AI93" s="73" t="s">
        <v>24</v>
      </c>
      <c r="AJ93" s="73" t="s">
        <v>24</v>
      </c>
      <c r="AK93" s="73" t="s">
        <v>24</v>
      </c>
      <c r="AL93" s="73" t="s">
        <v>24</v>
      </c>
      <c r="AM93" s="73" t="s">
        <v>24</v>
      </c>
      <c r="AN93" s="73" t="s">
        <v>24</v>
      </c>
      <c r="AO93" s="73" t="s">
        <v>24</v>
      </c>
      <c r="AP93" s="73" t="s">
        <v>24</v>
      </c>
      <c r="AQ93" s="73" t="s">
        <v>24</v>
      </c>
      <c r="AR93" s="73" t="s">
        <v>24</v>
      </c>
      <c r="AT93" s="89">
        <v>1986</v>
      </c>
      <c r="AU93" s="73" t="s">
        <v>24</v>
      </c>
      <c r="AV93" s="73" t="s">
        <v>24</v>
      </c>
      <c r="AW93" s="73" t="s">
        <v>24</v>
      </c>
      <c r="AX93" s="73" t="s">
        <v>24</v>
      </c>
      <c r="AY93" s="73" t="s">
        <v>24</v>
      </c>
      <c r="AZ93" s="73" t="s">
        <v>24</v>
      </c>
      <c r="BA93" s="73" t="s">
        <v>24</v>
      </c>
      <c r="BB93" s="73" t="s">
        <v>24</v>
      </c>
      <c r="BC93" s="73" t="s">
        <v>24</v>
      </c>
      <c r="BD93" s="73" t="s">
        <v>24</v>
      </c>
      <c r="BE93" s="73" t="s">
        <v>24</v>
      </c>
      <c r="BF93" s="73" t="s">
        <v>24</v>
      </c>
      <c r="BG93" s="73" t="s">
        <v>24</v>
      </c>
      <c r="BH93" s="73" t="s">
        <v>24</v>
      </c>
      <c r="BI93" s="73" t="s">
        <v>24</v>
      </c>
      <c r="BJ93" s="73" t="s">
        <v>24</v>
      </c>
      <c r="BK93" s="73" t="s">
        <v>24</v>
      </c>
      <c r="BL93" s="73" t="s">
        <v>24</v>
      </c>
      <c r="BM93" s="73" t="s">
        <v>24</v>
      </c>
      <c r="BN93" s="73" t="s">
        <v>24</v>
      </c>
      <c r="BP93" s="89">
        <v>1986</v>
      </c>
    </row>
    <row r="94" spans="2:68">
      <c r="B94" s="89">
        <v>1987</v>
      </c>
      <c r="C94" s="73" t="s">
        <v>24</v>
      </c>
      <c r="D94" s="73" t="s">
        <v>24</v>
      </c>
      <c r="E94" s="73" t="s">
        <v>24</v>
      </c>
      <c r="F94" s="73" t="s">
        <v>24</v>
      </c>
      <c r="G94" s="73" t="s">
        <v>24</v>
      </c>
      <c r="H94" s="73" t="s">
        <v>24</v>
      </c>
      <c r="I94" s="73" t="s">
        <v>24</v>
      </c>
      <c r="J94" s="73" t="s">
        <v>24</v>
      </c>
      <c r="K94" s="73" t="s">
        <v>24</v>
      </c>
      <c r="L94" s="73" t="s">
        <v>24</v>
      </c>
      <c r="M94" s="73" t="s">
        <v>24</v>
      </c>
      <c r="N94" s="73" t="s">
        <v>24</v>
      </c>
      <c r="O94" s="73" t="s">
        <v>24</v>
      </c>
      <c r="P94" s="73" t="s">
        <v>24</v>
      </c>
      <c r="Q94" s="73" t="s">
        <v>24</v>
      </c>
      <c r="R94" s="73" t="s">
        <v>24</v>
      </c>
      <c r="S94" s="73" t="s">
        <v>24</v>
      </c>
      <c r="T94" s="73" t="s">
        <v>24</v>
      </c>
      <c r="U94" s="73" t="s">
        <v>24</v>
      </c>
      <c r="V94" s="73" t="s">
        <v>24</v>
      </c>
      <c r="X94" s="89">
        <v>1987</v>
      </c>
      <c r="Y94" s="73" t="s">
        <v>24</v>
      </c>
      <c r="Z94" s="73" t="s">
        <v>24</v>
      </c>
      <c r="AA94" s="73" t="s">
        <v>24</v>
      </c>
      <c r="AB94" s="73" t="s">
        <v>24</v>
      </c>
      <c r="AC94" s="73" t="s">
        <v>24</v>
      </c>
      <c r="AD94" s="73" t="s">
        <v>24</v>
      </c>
      <c r="AE94" s="73" t="s">
        <v>24</v>
      </c>
      <c r="AF94" s="73" t="s">
        <v>24</v>
      </c>
      <c r="AG94" s="73" t="s">
        <v>24</v>
      </c>
      <c r="AH94" s="73" t="s">
        <v>24</v>
      </c>
      <c r="AI94" s="73" t="s">
        <v>24</v>
      </c>
      <c r="AJ94" s="73" t="s">
        <v>24</v>
      </c>
      <c r="AK94" s="73" t="s">
        <v>24</v>
      </c>
      <c r="AL94" s="73" t="s">
        <v>24</v>
      </c>
      <c r="AM94" s="73" t="s">
        <v>24</v>
      </c>
      <c r="AN94" s="73" t="s">
        <v>24</v>
      </c>
      <c r="AO94" s="73" t="s">
        <v>24</v>
      </c>
      <c r="AP94" s="73" t="s">
        <v>24</v>
      </c>
      <c r="AQ94" s="73" t="s">
        <v>24</v>
      </c>
      <c r="AR94" s="73" t="s">
        <v>24</v>
      </c>
      <c r="AT94" s="89">
        <v>1987</v>
      </c>
      <c r="AU94" s="73" t="s">
        <v>24</v>
      </c>
      <c r="AV94" s="73" t="s">
        <v>24</v>
      </c>
      <c r="AW94" s="73" t="s">
        <v>24</v>
      </c>
      <c r="AX94" s="73" t="s">
        <v>24</v>
      </c>
      <c r="AY94" s="73" t="s">
        <v>24</v>
      </c>
      <c r="AZ94" s="73" t="s">
        <v>24</v>
      </c>
      <c r="BA94" s="73" t="s">
        <v>24</v>
      </c>
      <c r="BB94" s="73" t="s">
        <v>24</v>
      </c>
      <c r="BC94" s="73" t="s">
        <v>24</v>
      </c>
      <c r="BD94" s="73" t="s">
        <v>24</v>
      </c>
      <c r="BE94" s="73" t="s">
        <v>24</v>
      </c>
      <c r="BF94" s="73" t="s">
        <v>24</v>
      </c>
      <c r="BG94" s="73" t="s">
        <v>24</v>
      </c>
      <c r="BH94" s="73" t="s">
        <v>24</v>
      </c>
      <c r="BI94" s="73" t="s">
        <v>24</v>
      </c>
      <c r="BJ94" s="73" t="s">
        <v>24</v>
      </c>
      <c r="BK94" s="73" t="s">
        <v>24</v>
      </c>
      <c r="BL94" s="73" t="s">
        <v>24</v>
      </c>
      <c r="BM94" s="73" t="s">
        <v>24</v>
      </c>
      <c r="BN94" s="73" t="s">
        <v>24</v>
      </c>
      <c r="BP94" s="89">
        <v>1987</v>
      </c>
    </row>
    <row r="95" spans="2:68">
      <c r="B95" s="89">
        <v>1988</v>
      </c>
      <c r="C95" s="73" t="s">
        <v>24</v>
      </c>
      <c r="D95" s="73" t="s">
        <v>24</v>
      </c>
      <c r="E95" s="73" t="s">
        <v>24</v>
      </c>
      <c r="F95" s="73" t="s">
        <v>24</v>
      </c>
      <c r="G95" s="73" t="s">
        <v>24</v>
      </c>
      <c r="H95" s="73" t="s">
        <v>24</v>
      </c>
      <c r="I95" s="73" t="s">
        <v>24</v>
      </c>
      <c r="J95" s="73" t="s">
        <v>24</v>
      </c>
      <c r="K95" s="73" t="s">
        <v>24</v>
      </c>
      <c r="L95" s="73" t="s">
        <v>24</v>
      </c>
      <c r="M95" s="73" t="s">
        <v>24</v>
      </c>
      <c r="N95" s="73" t="s">
        <v>24</v>
      </c>
      <c r="O95" s="73" t="s">
        <v>24</v>
      </c>
      <c r="P95" s="73" t="s">
        <v>24</v>
      </c>
      <c r="Q95" s="73" t="s">
        <v>24</v>
      </c>
      <c r="R95" s="73" t="s">
        <v>24</v>
      </c>
      <c r="S95" s="73" t="s">
        <v>24</v>
      </c>
      <c r="T95" s="73" t="s">
        <v>24</v>
      </c>
      <c r="U95" s="73" t="s">
        <v>24</v>
      </c>
      <c r="V95" s="73" t="s">
        <v>24</v>
      </c>
      <c r="X95" s="89">
        <v>1988</v>
      </c>
      <c r="Y95" s="73" t="s">
        <v>24</v>
      </c>
      <c r="Z95" s="73" t="s">
        <v>24</v>
      </c>
      <c r="AA95" s="73" t="s">
        <v>24</v>
      </c>
      <c r="AB95" s="73" t="s">
        <v>24</v>
      </c>
      <c r="AC95" s="73" t="s">
        <v>24</v>
      </c>
      <c r="AD95" s="73" t="s">
        <v>24</v>
      </c>
      <c r="AE95" s="73" t="s">
        <v>24</v>
      </c>
      <c r="AF95" s="73" t="s">
        <v>24</v>
      </c>
      <c r="AG95" s="73" t="s">
        <v>24</v>
      </c>
      <c r="AH95" s="73" t="s">
        <v>24</v>
      </c>
      <c r="AI95" s="73" t="s">
        <v>24</v>
      </c>
      <c r="AJ95" s="73" t="s">
        <v>24</v>
      </c>
      <c r="AK95" s="73" t="s">
        <v>24</v>
      </c>
      <c r="AL95" s="73" t="s">
        <v>24</v>
      </c>
      <c r="AM95" s="73" t="s">
        <v>24</v>
      </c>
      <c r="AN95" s="73" t="s">
        <v>24</v>
      </c>
      <c r="AO95" s="73" t="s">
        <v>24</v>
      </c>
      <c r="AP95" s="73" t="s">
        <v>24</v>
      </c>
      <c r="AQ95" s="73" t="s">
        <v>24</v>
      </c>
      <c r="AR95" s="73" t="s">
        <v>24</v>
      </c>
      <c r="AT95" s="89">
        <v>1988</v>
      </c>
      <c r="AU95" s="73" t="s">
        <v>24</v>
      </c>
      <c r="AV95" s="73" t="s">
        <v>24</v>
      </c>
      <c r="AW95" s="73" t="s">
        <v>24</v>
      </c>
      <c r="AX95" s="73" t="s">
        <v>24</v>
      </c>
      <c r="AY95" s="73" t="s">
        <v>24</v>
      </c>
      <c r="AZ95" s="73" t="s">
        <v>24</v>
      </c>
      <c r="BA95" s="73" t="s">
        <v>24</v>
      </c>
      <c r="BB95" s="73" t="s">
        <v>24</v>
      </c>
      <c r="BC95" s="73" t="s">
        <v>24</v>
      </c>
      <c r="BD95" s="73" t="s">
        <v>24</v>
      </c>
      <c r="BE95" s="73" t="s">
        <v>24</v>
      </c>
      <c r="BF95" s="73" t="s">
        <v>24</v>
      </c>
      <c r="BG95" s="73" t="s">
        <v>24</v>
      </c>
      <c r="BH95" s="73" t="s">
        <v>24</v>
      </c>
      <c r="BI95" s="73" t="s">
        <v>24</v>
      </c>
      <c r="BJ95" s="73" t="s">
        <v>24</v>
      </c>
      <c r="BK95" s="73" t="s">
        <v>24</v>
      </c>
      <c r="BL95" s="73" t="s">
        <v>24</v>
      </c>
      <c r="BM95" s="73" t="s">
        <v>24</v>
      </c>
      <c r="BN95" s="73" t="s">
        <v>24</v>
      </c>
      <c r="BP95" s="89">
        <v>1988</v>
      </c>
    </row>
    <row r="96" spans="2:68">
      <c r="B96" s="89">
        <v>1989</v>
      </c>
      <c r="C96" s="73" t="s">
        <v>24</v>
      </c>
      <c r="D96" s="73" t="s">
        <v>24</v>
      </c>
      <c r="E96" s="73" t="s">
        <v>24</v>
      </c>
      <c r="F96" s="73" t="s">
        <v>24</v>
      </c>
      <c r="G96" s="73" t="s">
        <v>24</v>
      </c>
      <c r="H96" s="73" t="s">
        <v>24</v>
      </c>
      <c r="I96" s="73" t="s">
        <v>24</v>
      </c>
      <c r="J96" s="73" t="s">
        <v>24</v>
      </c>
      <c r="K96" s="73" t="s">
        <v>24</v>
      </c>
      <c r="L96" s="73" t="s">
        <v>24</v>
      </c>
      <c r="M96" s="73" t="s">
        <v>24</v>
      </c>
      <c r="N96" s="73" t="s">
        <v>24</v>
      </c>
      <c r="O96" s="73" t="s">
        <v>24</v>
      </c>
      <c r="P96" s="73" t="s">
        <v>24</v>
      </c>
      <c r="Q96" s="73" t="s">
        <v>24</v>
      </c>
      <c r="R96" s="73" t="s">
        <v>24</v>
      </c>
      <c r="S96" s="73" t="s">
        <v>24</v>
      </c>
      <c r="T96" s="73" t="s">
        <v>24</v>
      </c>
      <c r="U96" s="73" t="s">
        <v>24</v>
      </c>
      <c r="V96" s="73" t="s">
        <v>24</v>
      </c>
      <c r="X96" s="89">
        <v>1989</v>
      </c>
      <c r="Y96" s="73" t="s">
        <v>24</v>
      </c>
      <c r="Z96" s="73" t="s">
        <v>24</v>
      </c>
      <c r="AA96" s="73" t="s">
        <v>24</v>
      </c>
      <c r="AB96" s="73" t="s">
        <v>24</v>
      </c>
      <c r="AC96" s="73" t="s">
        <v>24</v>
      </c>
      <c r="AD96" s="73" t="s">
        <v>24</v>
      </c>
      <c r="AE96" s="73" t="s">
        <v>24</v>
      </c>
      <c r="AF96" s="73" t="s">
        <v>24</v>
      </c>
      <c r="AG96" s="73" t="s">
        <v>24</v>
      </c>
      <c r="AH96" s="73" t="s">
        <v>24</v>
      </c>
      <c r="AI96" s="73" t="s">
        <v>24</v>
      </c>
      <c r="AJ96" s="73" t="s">
        <v>24</v>
      </c>
      <c r="AK96" s="73" t="s">
        <v>24</v>
      </c>
      <c r="AL96" s="73" t="s">
        <v>24</v>
      </c>
      <c r="AM96" s="73" t="s">
        <v>24</v>
      </c>
      <c r="AN96" s="73" t="s">
        <v>24</v>
      </c>
      <c r="AO96" s="73" t="s">
        <v>24</v>
      </c>
      <c r="AP96" s="73" t="s">
        <v>24</v>
      </c>
      <c r="AQ96" s="73" t="s">
        <v>24</v>
      </c>
      <c r="AR96" s="73" t="s">
        <v>24</v>
      </c>
      <c r="AT96" s="89">
        <v>1989</v>
      </c>
      <c r="AU96" s="73" t="s">
        <v>24</v>
      </c>
      <c r="AV96" s="73" t="s">
        <v>24</v>
      </c>
      <c r="AW96" s="73" t="s">
        <v>24</v>
      </c>
      <c r="AX96" s="73" t="s">
        <v>24</v>
      </c>
      <c r="AY96" s="73" t="s">
        <v>24</v>
      </c>
      <c r="AZ96" s="73" t="s">
        <v>24</v>
      </c>
      <c r="BA96" s="73" t="s">
        <v>24</v>
      </c>
      <c r="BB96" s="73" t="s">
        <v>24</v>
      </c>
      <c r="BC96" s="73" t="s">
        <v>24</v>
      </c>
      <c r="BD96" s="73" t="s">
        <v>24</v>
      </c>
      <c r="BE96" s="73" t="s">
        <v>24</v>
      </c>
      <c r="BF96" s="73" t="s">
        <v>24</v>
      </c>
      <c r="BG96" s="73" t="s">
        <v>24</v>
      </c>
      <c r="BH96" s="73" t="s">
        <v>24</v>
      </c>
      <c r="BI96" s="73" t="s">
        <v>24</v>
      </c>
      <c r="BJ96" s="73" t="s">
        <v>24</v>
      </c>
      <c r="BK96" s="73" t="s">
        <v>24</v>
      </c>
      <c r="BL96" s="73" t="s">
        <v>24</v>
      </c>
      <c r="BM96" s="73" t="s">
        <v>24</v>
      </c>
      <c r="BN96" s="73" t="s">
        <v>24</v>
      </c>
      <c r="BP96" s="89">
        <v>1989</v>
      </c>
    </row>
    <row r="97" spans="2:68">
      <c r="B97" s="89">
        <v>1990</v>
      </c>
      <c r="C97" s="73" t="s">
        <v>24</v>
      </c>
      <c r="D97" s="73" t="s">
        <v>24</v>
      </c>
      <c r="E97" s="73" t="s">
        <v>24</v>
      </c>
      <c r="F97" s="73" t="s">
        <v>24</v>
      </c>
      <c r="G97" s="73" t="s">
        <v>24</v>
      </c>
      <c r="H97" s="73" t="s">
        <v>24</v>
      </c>
      <c r="I97" s="73" t="s">
        <v>24</v>
      </c>
      <c r="J97" s="73" t="s">
        <v>24</v>
      </c>
      <c r="K97" s="73" t="s">
        <v>24</v>
      </c>
      <c r="L97" s="73" t="s">
        <v>24</v>
      </c>
      <c r="M97" s="73" t="s">
        <v>24</v>
      </c>
      <c r="N97" s="73" t="s">
        <v>24</v>
      </c>
      <c r="O97" s="73" t="s">
        <v>24</v>
      </c>
      <c r="P97" s="73" t="s">
        <v>24</v>
      </c>
      <c r="Q97" s="73" t="s">
        <v>24</v>
      </c>
      <c r="R97" s="73" t="s">
        <v>24</v>
      </c>
      <c r="S97" s="73" t="s">
        <v>24</v>
      </c>
      <c r="T97" s="73" t="s">
        <v>24</v>
      </c>
      <c r="U97" s="73" t="s">
        <v>24</v>
      </c>
      <c r="V97" s="73" t="s">
        <v>24</v>
      </c>
      <c r="X97" s="89">
        <v>1990</v>
      </c>
      <c r="Y97" s="73" t="s">
        <v>24</v>
      </c>
      <c r="Z97" s="73" t="s">
        <v>24</v>
      </c>
      <c r="AA97" s="73" t="s">
        <v>24</v>
      </c>
      <c r="AB97" s="73" t="s">
        <v>24</v>
      </c>
      <c r="AC97" s="73" t="s">
        <v>24</v>
      </c>
      <c r="AD97" s="73" t="s">
        <v>24</v>
      </c>
      <c r="AE97" s="73" t="s">
        <v>24</v>
      </c>
      <c r="AF97" s="73" t="s">
        <v>24</v>
      </c>
      <c r="AG97" s="73" t="s">
        <v>24</v>
      </c>
      <c r="AH97" s="73" t="s">
        <v>24</v>
      </c>
      <c r="AI97" s="73" t="s">
        <v>24</v>
      </c>
      <c r="AJ97" s="73" t="s">
        <v>24</v>
      </c>
      <c r="AK97" s="73" t="s">
        <v>24</v>
      </c>
      <c r="AL97" s="73" t="s">
        <v>24</v>
      </c>
      <c r="AM97" s="73" t="s">
        <v>24</v>
      </c>
      <c r="AN97" s="73" t="s">
        <v>24</v>
      </c>
      <c r="AO97" s="73" t="s">
        <v>24</v>
      </c>
      <c r="AP97" s="73" t="s">
        <v>24</v>
      </c>
      <c r="AQ97" s="73" t="s">
        <v>24</v>
      </c>
      <c r="AR97" s="73" t="s">
        <v>24</v>
      </c>
      <c r="AT97" s="89">
        <v>1990</v>
      </c>
      <c r="AU97" s="73" t="s">
        <v>24</v>
      </c>
      <c r="AV97" s="73" t="s">
        <v>24</v>
      </c>
      <c r="AW97" s="73" t="s">
        <v>24</v>
      </c>
      <c r="AX97" s="73" t="s">
        <v>24</v>
      </c>
      <c r="AY97" s="73" t="s">
        <v>24</v>
      </c>
      <c r="AZ97" s="73" t="s">
        <v>24</v>
      </c>
      <c r="BA97" s="73" t="s">
        <v>24</v>
      </c>
      <c r="BB97" s="73" t="s">
        <v>24</v>
      </c>
      <c r="BC97" s="73" t="s">
        <v>24</v>
      </c>
      <c r="BD97" s="73" t="s">
        <v>24</v>
      </c>
      <c r="BE97" s="73" t="s">
        <v>24</v>
      </c>
      <c r="BF97" s="73" t="s">
        <v>24</v>
      </c>
      <c r="BG97" s="73" t="s">
        <v>24</v>
      </c>
      <c r="BH97" s="73" t="s">
        <v>24</v>
      </c>
      <c r="BI97" s="73" t="s">
        <v>24</v>
      </c>
      <c r="BJ97" s="73" t="s">
        <v>24</v>
      </c>
      <c r="BK97" s="73" t="s">
        <v>24</v>
      </c>
      <c r="BL97" s="73" t="s">
        <v>24</v>
      </c>
      <c r="BM97" s="73" t="s">
        <v>24</v>
      </c>
      <c r="BN97" s="73" t="s">
        <v>24</v>
      </c>
      <c r="BP97" s="89">
        <v>1990</v>
      </c>
    </row>
    <row r="98" spans="2:68">
      <c r="B98" s="89">
        <v>1991</v>
      </c>
      <c r="C98" s="73" t="s">
        <v>24</v>
      </c>
      <c r="D98" s="73" t="s">
        <v>24</v>
      </c>
      <c r="E98" s="73" t="s">
        <v>24</v>
      </c>
      <c r="F98" s="73" t="s">
        <v>24</v>
      </c>
      <c r="G98" s="73" t="s">
        <v>24</v>
      </c>
      <c r="H98" s="73" t="s">
        <v>24</v>
      </c>
      <c r="I98" s="73" t="s">
        <v>24</v>
      </c>
      <c r="J98" s="73" t="s">
        <v>24</v>
      </c>
      <c r="K98" s="73" t="s">
        <v>24</v>
      </c>
      <c r="L98" s="73" t="s">
        <v>24</v>
      </c>
      <c r="M98" s="73" t="s">
        <v>24</v>
      </c>
      <c r="N98" s="73" t="s">
        <v>24</v>
      </c>
      <c r="O98" s="73" t="s">
        <v>24</v>
      </c>
      <c r="P98" s="73" t="s">
        <v>24</v>
      </c>
      <c r="Q98" s="73" t="s">
        <v>24</v>
      </c>
      <c r="R98" s="73" t="s">
        <v>24</v>
      </c>
      <c r="S98" s="73" t="s">
        <v>24</v>
      </c>
      <c r="T98" s="73" t="s">
        <v>24</v>
      </c>
      <c r="U98" s="73" t="s">
        <v>24</v>
      </c>
      <c r="V98" s="73" t="s">
        <v>24</v>
      </c>
      <c r="X98" s="89">
        <v>1991</v>
      </c>
      <c r="Y98" s="73" t="s">
        <v>24</v>
      </c>
      <c r="Z98" s="73" t="s">
        <v>24</v>
      </c>
      <c r="AA98" s="73" t="s">
        <v>24</v>
      </c>
      <c r="AB98" s="73" t="s">
        <v>24</v>
      </c>
      <c r="AC98" s="73" t="s">
        <v>24</v>
      </c>
      <c r="AD98" s="73" t="s">
        <v>24</v>
      </c>
      <c r="AE98" s="73" t="s">
        <v>24</v>
      </c>
      <c r="AF98" s="73" t="s">
        <v>24</v>
      </c>
      <c r="AG98" s="73" t="s">
        <v>24</v>
      </c>
      <c r="AH98" s="73" t="s">
        <v>24</v>
      </c>
      <c r="AI98" s="73" t="s">
        <v>24</v>
      </c>
      <c r="AJ98" s="73" t="s">
        <v>24</v>
      </c>
      <c r="AK98" s="73" t="s">
        <v>24</v>
      </c>
      <c r="AL98" s="73" t="s">
        <v>24</v>
      </c>
      <c r="AM98" s="73" t="s">
        <v>24</v>
      </c>
      <c r="AN98" s="73" t="s">
        <v>24</v>
      </c>
      <c r="AO98" s="73" t="s">
        <v>24</v>
      </c>
      <c r="AP98" s="73" t="s">
        <v>24</v>
      </c>
      <c r="AQ98" s="73" t="s">
        <v>24</v>
      </c>
      <c r="AR98" s="73" t="s">
        <v>24</v>
      </c>
      <c r="AT98" s="89">
        <v>1991</v>
      </c>
      <c r="AU98" s="73" t="s">
        <v>24</v>
      </c>
      <c r="AV98" s="73" t="s">
        <v>24</v>
      </c>
      <c r="AW98" s="73" t="s">
        <v>24</v>
      </c>
      <c r="AX98" s="73" t="s">
        <v>24</v>
      </c>
      <c r="AY98" s="73" t="s">
        <v>24</v>
      </c>
      <c r="AZ98" s="73" t="s">
        <v>24</v>
      </c>
      <c r="BA98" s="73" t="s">
        <v>24</v>
      </c>
      <c r="BB98" s="73" t="s">
        <v>24</v>
      </c>
      <c r="BC98" s="73" t="s">
        <v>24</v>
      </c>
      <c r="BD98" s="73" t="s">
        <v>24</v>
      </c>
      <c r="BE98" s="73" t="s">
        <v>24</v>
      </c>
      <c r="BF98" s="73" t="s">
        <v>24</v>
      </c>
      <c r="BG98" s="73" t="s">
        <v>24</v>
      </c>
      <c r="BH98" s="73" t="s">
        <v>24</v>
      </c>
      <c r="BI98" s="73" t="s">
        <v>24</v>
      </c>
      <c r="BJ98" s="73" t="s">
        <v>24</v>
      </c>
      <c r="BK98" s="73" t="s">
        <v>24</v>
      </c>
      <c r="BL98" s="73" t="s">
        <v>24</v>
      </c>
      <c r="BM98" s="73" t="s">
        <v>24</v>
      </c>
      <c r="BN98" s="73" t="s">
        <v>24</v>
      </c>
      <c r="BP98" s="89">
        <v>1991</v>
      </c>
    </row>
    <row r="99" spans="2:68">
      <c r="B99" s="89">
        <v>1992</v>
      </c>
      <c r="C99" s="73" t="s">
        <v>24</v>
      </c>
      <c r="D99" s="73" t="s">
        <v>24</v>
      </c>
      <c r="E99" s="73" t="s">
        <v>24</v>
      </c>
      <c r="F99" s="73" t="s">
        <v>24</v>
      </c>
      <c r="G99" s="73" t="s">
        <v>24</v>
      </c>
      <c r="H99" s="73" t="s">
        <v>24</v>
      </c>
      <c r="I99" s="73" t="s">
        <v>24</v>
      </c>
      <c r="J99" s="73" t="s">
        <v>24</v>
      </c>
      <c r="K99" s="73" t="s">
        <v>24</v>
      </c>
      <c r="L99" s="73" t="s">
        <v>24</v>
      </c>
      <c r="M99" s="73" t="s">
        <v>24</v>
      </c>
      <c r="N99" s="73" t="s">
        <v>24</v>
      </c>
      <c r="O99" s="73" t="s">
        <v>24</v>
      </c>
      <c r="P99" s="73" t="s">
        <v>24</v>
      </c>
      <c r="Q99" s="73" t="s">
        <v>24</v>
      </c>
      <c r="R99" s="73" t="s">
        <v>24</v>
      </c>
      <c r="S99" s="73" t="s">
        <v>24</v>
      </c>
      <c r="T99" s="73" t="s">
        <v>24</v>
      </c>
      <c r="U99" s="73" t="s">
        <v>24</v>
      </c>
      <c r="V99" s="73" t="s">
        <v>24</v>
      </c>
      <c r="X99" s="89">
        <v>1992</v>
      </c>
      <c r="Y99" s="73" t="s">
        <v>24</v>
      </c>
      <c r="Z99" s="73" t="s">
        <v>24</v>
      </c>
      <c r="AA99" s="73" t="s">
        <v>24</v>
      </c>
      <c r="AB99" s="73" t="s">
        <v>24</v>
      </c>
      <c r="AC99" s="73" t="s">
        <v>24</v>
      </c>
      <c r="AD99" s="73" t="s">
        <v>24</v>
      </c>
      <c r="AE99" s="73" t="s">
        <v>24</v>
      </c>
      <c r="AF99" s="73" t="s">
        <v>24</v>
      </c>
      <c r="AG99" s="73" t="s">
        <v>24</v>
      </c>
      <c r="AH99" s="73" t="s">
        <v>24</v>
      </c>
      <c r="AI99" s="73" t="s">
        <v>24</v>
      </c>
      <c r="AJ99" s="73" t="s">
        <v>24</v>
      </c>
      <c r="AK99" s="73" t="s">
        <v>24</v>
      </c>
      <c r="AL99" s="73" t="s">
        <v>24</v>
      </c>
      <c r="AM99" s="73" t="s">
        <v>24</v>
      </c>
      <c r="AN99" s="73" t="s">
        <v>24</v>
      </c>
      <c r="AO99" s="73" t="s">
        <v>24</v>
      </c>
      <c r="AP99" s="73" t="s">
        <v>24</v>
      </c>
      <c r="AQ99" s="73" t="s">
        <v>24</v>
      </c>
      <c r="AR99" s="73" t="s">
        <v>24</v>
      </c>
      <c r="AT99" s="89">
        <v>1992</v>
      </c>
      <c r="AU99" s="73" t="s">
        <v>24</v>
      </c>
      <c r="AV99" s="73" t="s">
        <v>24</v>
      </c>
      <c r="AW99" s="73" t="s">
        <v>24</v>
      </c>
      <c r="AX99" s="73" t="s">
        <v>24</v>
      </c>
      <c r="AY99" s="73" t="s">
        <v>24</v>
      </c>
      <c r="AZ99" s="73" t="s">
        <v>24</v>
      </c>
      <c r="BA99" s="73" t="s">
        <v>24</v>
      </c>
      <c r="BB99" s="73" t="s">
        <v>24</v>
      </c>
      <c r="BC99" s="73" t="s">
        <v>24</v>
      </c>
      <c r="BD99" s="73" t="s">
        <v>24</v>
      </c>
      <c r="BE99" s="73" t="s">
        <v>24</v>
      </c>
      <c r="BF99" s="73" t="s">
        <v>24</v>
      </c>
      <c r="BG99" s="73" t="s">
        <v>24</v>
      </c>
      <c r="BH99" s="73" t="s">
        <v>24</v>
      </c>
      <c r="BI99" s="73" t="s">
        <v>24</v>
      </c>
      <c r="BJ99" s="73" t="s">
        <v>24</v>
      </c>
      <c r="BK99" s="73" t="s">
        <v>24</v>
      </c>
      <c r="BL99" s="73" t="s">
        <v>24</v>
      </c>
      <c r="BM99" s="73" t="s">
        <v>24</v>
      </c>
      <c r="BN99" s="73" t="s">
        <v>24</v>
      </c>
      <c r="BP99" s="89">
        <v>1992</v>
      </c>
    </row>
    <row r="100" spans="2:68">
      <c r="B100" s="89">
        <v>1993</v>
      </c>
      <c r="C100" s="73" t="s">
        <v>24</v>
      </c>
      <c r="D100" s="73" t="s">
        <v>24</v>
      </c>
      <c r="E100" s="73" t="s">
        <v>24</v>
      </c>
      <c r="F100" s="73" t="s">
        <v>24</v>
      </c>
      <c r="G100" s="73" t="s">
        <v>24</v>
      </c>
      <c r="H100" s="73" t="s">
        <v>24</v>
      </c>
      <c r="I100" s="73" t="s">
        <v>24</v>
      </c>
      <c r="J100" s="73" t="s">
        <v>24</v>
      </c>
      <c r="K100" s="73" t="s">
        <v>24</v>
      </c>
      <c r="L100" s="73" t="s">
        <v>24</v>
      </c>
      <c r="M100" s="73" t="s">
        <v>24</v>
      </c>
      <c r="N100" s="73" t="s">
        <v>24</v>
      </c>
      <c r="O100" s="73" t="s">
        <v>24</v>
      </c>
      <c r="P100" s="73" t="s">
        <v>24</v>
      </c>
      <c r="Q100" s="73" t="s">
        <v>24</v>
      </c>
      <c r="R100" s="73" t="s">
        <v>24</v>
      </c>
      <c r="S100" s="73" t="s">
        <v>24</v>
      </c>
      <c r="T100" s="73" t="s">
        <v>24</v>
      </c>
      <c r="U100" s="73" t="s">
        <v>24</v>
      </c>
      <c r="V100" s="73" t="s">
        <v>24</v>
      </c>
      <c r="X100" s="89">
        <v>1993</v>
      </c>
      <c r="Y100" s="73" t="s">
        <v>24</v>
      </c>
      <c r="Z100" s="73" t="s">
        <v>24</v>
      </c>
      <c r="AA100" s="73" t="s">
        <v>24</v>
      </c>
      <c r="AB100" s="73" t="s">
        <v>24</v>
      </c>
      <c r="AC100" s="73" t="s">
        <v>24</v>
      </c>
      <c r="AD100" s="73" t="s">
        <v>24</v>
      </c>
      <c r="AE100" s="73" t="s">
        <v>24</v>
      </c>
      <c r="AF100" s="73" t="s">
        <v>24</v>
      </c>
      <c r="AG100" s="73" t="s">
        <v>24</v>
      </c>
      <c r="AH100" s="73" t="s">
        <v>24</v>
      </c>
      <c r="AI100" s="73" t="s">
        <v>24</v>
      </c>
      <c r="AJ100" s="73" t="s">
        <v>24</v>
      </c>
      <c r="AK100" s="73" t="s">
        <v>24</v>
      </c>
      <c r="AL100" s="73" t="s">
        <v>24</v>
      </c>
      <c r="AM100" s="73" t="s">
        <v>24</v>
      </c>
      <c r="AN100" s="73" t="s">
        <v>24</v>
      </c>
      <c r="AO100" s="73" t="s">
        <v>24</v>
      </c>
      <c r="AP100" s="73" t="s">
        <v>24</v>
      </c>
      <c r="AQ100" s="73" t="s">
        <v>24</v>
      </c>
      <c r="AR100" s="73" t="s">
        <v>24</v>
      </c>
      <c r="AT100" s="89">
        <v>1993</v>
      </c>
      <c r="AU100" s="73" t="s">
        <v>24</v>
      </c>
      <c r="AV100" s="73" t="s">
        <v>24</v>
      </c>
      <c r="AW100" s="73" t="s">
        <v>24</v>
      </c>
      <c r="AX100" s="73" t="s">
        <v>24</v>
      </c>
      <c r="AY100" s="73" t="s">
        <v>24</v>
      </c>
      <c r="AZ100" s="73" t="s">
        <v>24</v>
      </c>
      <c r="BA100" s="73" t="s">
        <v>24</v>
      </c>
      <c r="BB100" s="73" t="s">
        <v>24</v>
      </c>
      <c r="BC100" s="73" t="s">
        <v>24</v>
      </c>
      <c r="BD100" s="73" t="s">
        <v>24</v>
      </c>
      <c r="BE100" s="73" t="s">
        <v>24</v>
      </c>
      <c r="BF100" s="73" t="s">
        <v>24</v>
      </c>
      <c r="BG100" s="73" t="s">
        <v>24</v>
      </c>
      <c r="BH100" s="73" t="s">
        <v>24</v>
      </c>
      <c r="BI100" s="73" t="s">
        <v>24</v>
      </c>
      <c r="BJ100" s="73" t="s">
        <v>24</v>
      </c>
      <c r="BK100" s="73" t="s">
        <v>24</v>
      </c>
      <c r="BL100" s="73" t="s">
        <v>24</v>
      </c>
      <c r="BM100" s="73" t="s">
        <v>24</v>
      </c>
      <c r="BN100" s="73" t="s">
        <v>24</v>
      </c>
      <c r="BP100" s="89">
        <v>1993</v>
      </c>
    </row>
    <row r="101" spans="2:68">
      <c r="B101" s="89">
        <v>1994</v>
      </c>
      <c r="C101" s="73" t="s">
        <v>24</v>
      </c>
      <c r="D101" s="73" t="s">
        <v>24</v>
      </c>
      <c r="E101" s="73" t="s">
        <v>24</v>
      </c>
      <c r="F101" s="73" t="s">
        <v>24</v>
      </c>
      <c r="G101" s="73" t="s">
        <v>24</v>
      </c>
      <c r="H101" s="73" t="s">
        <v>24</v>
      </c>
      <c r="I101" s="73" t="s">
        <v>24</v>
      </c>
      <c r="J101" s="73" t="s">
        <v>24</v>
      </c>
      <c r="K101" s="73" t="s">
        <v>24</v>
      </c>
      <c r="L101" s="73" t="s">
        <v>24</v>
      </c>
      <c r="M101" s="73" t="s">
        <v>24</v>
      </c>
      <c r="N101" s="73" t="s">
        <v>24</v>
      </c>
      <c r="O101" s="73" t="s">
        <v>24</v>
      </c>
      <c r="P101" s="73" t="s">
        <v>24</v>
      </c>
      <c r="Q101" s="73" t="s">
        <v>24</v>
      </c>
      <c r="R101" s="73" t="s">
        <v>24</v>
      </c>
      <c r="S101" s="73" t="s">
        <v>24</v>
      </c>
      <c r="T101" s="73" t="s">
        <v>24</v>
      </c>
      <c r="U101" s="73" t="s">
        <v>24</v>
      </c>
      <c r="V101" s="73" t="s">
        <v>24</v>
      </c>
      <c r="X101" s="89">
        <v>1994</v>
      </c>
      <c r="Y101" s="73" t="s">
        <v>24</v>
      </c>
      <c r="Z101" s="73" t="s">
        <v>24</v>
      </c>
      <c r="AA101" s="73" t="s">
        <v>24</v>
      </c>
      <c r="AB101" s="73" t="s">
        <v>24</v>
      </c>
      <c r="AC101" s="73" t="s">
        <v>24</v>
      </c>
      <c r="AD101" s="73" t="s">
        <v>24</v>
      </c>
      <c r="AE101" s="73" t="s">
        <v>24</v>
      </c>
      <c r="AF101" s="73" t="s">
        <v>24</v>
      </c>
      <c r="AG101" s="73" t="s">
        <v>24</v>
      </c>
      <c r="AH101" s="73" t="s">
        <v>24</v>
      </c>
      <c r="AI101" s="73" t="s">
        <v>24</v>
      </c>
      <c r="AJ101" s="73" t="s">
        <v>24</v>
      </c>
      <c r="AK101" s="73" t="s">
        <v>24</v>
      </c>
      <c r="AL101" s="73" t="s">
        <v>24</v>
      </c>
      <c r="AM101" s="73" t="s">
        <v>24</v>
      </c>
      <c r="AN101" s="73" t="s">
        <v>24</v>
      </c>
      <c r="AO101" s="73" t="s">
        <v>24</v>
      </c>
      <c r="AP101" s="73" t="s">
        <v>24</v>
      </c>
      <c r="AQ101" s="73" t="s">
        <v>24</v>
      </c>
      <c r="AR101" s="73" t="s">
        <v>24</v>
      </c>
      <c r="AT101" s="89">
        <v>1994</v>
      </c>
      <c r="AU101" s="73" t="s">
        <v>24</v>
      </c>
      <c r="AV101" s="73" t="s">
        <v>24</v>
      </c>
      <c r="AW101" s="73" t="s">
        <v>24</v>
      </c>
      <c r="AX101" s="73" t="s">
        <v>24</v>
      </c>
      <c r="AY101" s="73" t="s">
        <v>24</v>
      </c>
      <c r="AZ101" s="73" t="s">
        <v>24</v>
      </c>
      <c r="BA101" s="73" t="s">
        <v>24</v>
      </c>
      <c r="BB101" s="73" t="s">
        <v>24</v>
      </c>
      <c r="BC101" s="73" t="s">
        <v>24</v>
      </c>
      <c r="BD101" s="73" t="s">
        <v>24</v>
      </c>
      <c r="BE101" s="73" t="s">
        <v>24</v>
      </c>
      <c r="BF101" s="73" t="s">
        <v>24</v>
      </c>
      <c r="BG101" s="73" t="s">
        <v>24</v>
      </c>
      <c r="BH101" s="73" t="s">
        <v>24</v>
      </c>
      <c r="BI101" s="73" t="s">
        <v>24</v>
      </c>
      <c r="BJ101" s="73" t="s">
        <v>24</v>
      </c>
      <c r="BK101" s="73" t="s">
        <v>24</v>
      </c>
      <c r="BL101" s="73" t="s">
        <v>24</v>
      </c>
      <c r="BM101" s="73" t="s">
        <v>24</v>
      </c>
      <c r="BN101" s="73" t="s">
        <v>24</v>
      </c>
      <c r="BP101" s="89">
        <v>1994</v>
      </c>
    </row>
    <row r="102" spans="2:68">
      <c r="B102" s="89">
        <v>1995</v>
      </c>
      <c r="C102" s="73" t="s">
        <v>24</v>
      </c>
      <c r="D102" s="73" t="s">
        <v>24</v>
      </c>
      <c r="E102" s="73" t="s">
        <v>24</v>
      </c>
      <c r="F102" s="73" t="s">
        <v>24</v>
      </c>
      <c r="G102" s="73" t="s">
        <v>24</v>
      </c>
      <c r="H102" s="73" t="s">
        <v>24</v>
      </c>
      <c r="I102" s="73" t="s">
        <v>24</v>
      </c>
      <c r="J102" s="73" t="s">
        <v>24</v>
      </c>
      <c r="K102" s="73" t="s">
        <v>24</v>
      </c>
      <c r="L102" s="73" t="s">
        <v>24</v>
      </c>
      <c r="M102" s="73" t="s">
        <v>24</v>
      </c>
      <c r="N102" s="73" t="s">
        <v>24</v>
      </c>
      <c r="O102" s="73" t="s">
        <v>24</v>
      </c>
      <c r="P102" s="73" t="s">
        <v>24</v>
      </c>
      <c r="Q102" s="73" t="s">
        <v>24</v>
      </c>
      <c r="R102" s="73" t="s">
        <v>24</v>
      </c>
      <c r="S102" s="73" t="s">
        <v>24</v>
      </c>
      <c r="T102" s="73" t="s">
        <v>24</v>
      </c>
      <c r="U102" s="73" t="s">
        <v>24</v>
      </c>
      <c r="V102" s="73" t="s">
        <v>24</v>
      </c>
      <c r="X102" s="89">
        <v>1995</v>
      </c>
      <c r="Y102" s="73" t="s">
        <v>24</v>
      </c>
      <c r="Z102" s="73" t="s">
        <v>24</v>
      </c>
      <c r="AA102" s="73" t="s">
        <v>24</v>
      </c>
      <c r="AB102" s="73" t="s">
        <v>24</v>
      </c>
      <c r="AC102" s="73" t="s">
        <v>24</v>
      </c>
      <c r="AD102" s="73" t="s">
        <v>24</v>
      </c>
      <c r="AE102" s="73" t="s">
        <v>24</v>
      </c>
      <c r="AF102" s="73" t="s">
        <v>24</v>
      </c>
      <c r="AG102" s="73" t="s">
        <v>24</v>
      </c>
      <c r="AH102" s="73" t="s">
        <v>24</v>
      </c>
      <c r="AI102" s="73" t="s">
        <v>24</v>
      </c>
      <c r="AJ102" s="73" t="s">
        <v>24</v>
      </c>
      <c r="AK102" s="73" t="s">
        <v>24</v>
      </c>
      <c r="AL102" s="73" t="s">
        <v>24</v>
      </c>
      <c r="AM102" s="73" t="s">
        <v>24</v>
      </c>
      <c r="AN102" s="73" t="s">
        <v>24</v>
      </c>
      <c r="AO102" s="73" t="s">
        <v>24</v>
      </c>
      <c r="AP102" s="73" t="s">
        <v>24</v>
      </c>
      <c r="AQ102" s="73" t="s">
        <v>24</v>
      </c>
      <c r="AR102" s="73" t="s">
        <v>24</v>
      </c>
      <c r="AT102" s="89">
        <v>1995</v>
      </c>
      <c r="AU102" s="73" t="s">
        <v>24</v>
      </c>
      <c r="AV102" s="73" t="s">
        <v>24</v>
      </c>
      <c r="AW102" s="73" t="s">
        <v>24</v>
      </c>
      <c r="AX102" s="73" t="s">
        <v>24</v>
      </c>
      <c r="AY102" s="73" t="s">
        <v>24</v>
      </c>
      <c r="AZ102" s="73" t="s">
        <v>24</v>
      </c>
      <c r="BA102" s="73" t="s">
        <v>24</v>
      </c>
      <c r="BB102" s="73" t="s">
        <v>24</v>
      </c>
      <c r="BC102" s="73" t="s">
        <v>24</v>
      </c>
      <c r="BD102" s="73" t="s">
        <v>24</v>
      </c>
      <c r="BE102" s="73" t="s">
        <v>24</v>
      </c>
      <c r="BF102" s="73" t="s">
        <v>24</v>
      </c>
      <c r="BG102" s="73" t="s">
        <v>24</v>
      </c>
      <c r="BH102" s="73" t="s">
        <v>24</v>
      </c>
      <c r="BI102" s="73" t="s">
        <v>24</v>
      </c>
      <c r="BJ102" s="73" t="s">
        <v>24</v>
      </c>
      <c r="BK102" s="73" t="s">
        <v>24</v>
      </c>
      <c r="BL102" s="73" t="s">
        <v>24</v>
      </c>
      <c r="BM102" s="73" t="s">
        <v>24</v>
      </c>
      <c r="BN102" s="73" t="s">
        <v>24</v>
      </c>
      <c r="BP102" s="89">
        <v>1995</v>
      </c>
    </row>
    <row r="103" spans="2:68">
      <c r="B103" s="89">
        <v>1996</v>
      </c>
      <c r="C103" s="73" t="s">
        <v>24</v>
      </c>
      <c r="D103" s="73" t="s">
        <v>24</v>
      </c>
      <c r="E103" s="73" t="s">
        <v>24</v>
      </c>
      <c r="F103" s="73" t="s">
        <v>24</v>
      </c>
      <c r="G103" s="73" t="s">
        <v>24</v>
      </c>
      <c r="H103" s="73" t="s">
        <v>24</v>
      </c>
      <c r="I103" s="73" t="s">
        <v>24</v>
      </c>
      <c r="J103" s="73" t="s">
        <v>24</v>
      </c>
      <c r="K103" s="73" t="s">
        <v>24</v>
      </c>
      <c r="L103" s="73" t="s">
        <v>24</v>
      </c>
      <c r="M103" s="73" t="s">
        <v>24</v>
      </c>
      <c r="N103" s="73" t="s">
        <v>24</v>
      </c>
      <c r="O103" s="73" t="s">
        <v>24</v>
      </c>
      <c r="P103" s="73" t="s">
        <v>24</v>
      </c>
      <c r="Q103" s="73" t="s">
        <v>24</v>
      </c>
      <c r="R103" s="73" t="s">
        <v>24</v>
      </c>
      <c r="S103" s="73" t="s">
        <v>24</v>
      </c>
      <c r="T103" s="73" t="s">
        <v>24</v>
      </c>
      <c r="U103" s="73" t="s">
        <v>24</v>
      </c>
      <c r="V103" s="73" t="s">
        <v>24</v>
      </c>
      <c r="X103" s="89">
        <v>1996</v>
      </c>
      <c r="Y103" s="73" t="s">
        <v>24</v>
      </c>
      <c r="Z103" s="73" t="s">
        <v>24</v>
      </c>
      <c r="AA103" s="73" t="s">
        <v>24</v>
      </c>
      <c r="AB103" s="73" t="s">
        <v>24</v>
      </c>
      <c r="AC103" s="73" t="s">
        <v>24</v>
      </c>
      <c r="AD103" s="73" t="s">
        <v>24</v>
      </c>
      <c r="AE103" s="73" t="s">
        <v>24</v>
      </c>
      <c r="AF103" s="73" t="s">
        <v>24</v>
      </c>
      <c r="AG103" s="73" t="s">
        <v>24</v>
      </c>
      <c r="AH103" s="73" t="s">
        <v>24</v>
      </c>
      <c r="AI103" s="73" t="s">
        <v>24</v>
      </c>
      <c r="AJ103" s="73" t="s">
        <v>24</v>
      </c>
      <c r="AK103" s="73" t="s">
        <v>24</v>
      </c>
      <c r="AL103" s="73" t="s">
        <v>24</v>
      </c>
      <c r="AM103" s="73" t="s">
        <v>24</v>
      </c>
      <c r="AN103" s="73" t="s">
        <v>24</v>
      </c>
      <c r="AO103" s="73" t="s">
        <v>24</v>
      </c>
      <c r="AP103" s="73" t="s">
        <v>24</v>
      </c>
      <c r="AQ103" s="73" t="s">
        <v>24</v>
      </c>
      <c r="AR103" s="73" t="s">
        <v>24</v>
      </c>
      <c r="AT103" s="89">
        <v>1996</v>
      </c>
      <c r="AU103" s="73" t="s">
        <v>24</v>
      </c>
      <c r="AV103" s="73" t="s">
        <v>24</v>
      </c>
      <c r="AW103" s="73" t="s">
        <v>24</v>
      </c>
      <c r="AX103" s="73" t="s">
        <v>24</v>
      </c>
      <c r="AY103" s="73" t="s">
        <v>24</v>
      </c>
      <c r="AZ103" s="73" t="s">
        <v>24</v>
      </c>
      <c r="BA103" s="73" t="s">
        <v>24</v>
      </c>
      <c r="BB103" s="73" t="s">
        <v>24</v>
      </c>
      <c r="BC103" s="73" t="s">
        <v>24</v>
      </c>
      <c r="BD103" s="73" t="s">
        <v>24</v>
      </c>
      <c r="BE103" s="73" t="s">
        <v>24</v>
      </c>
      <c r="BF103" s="73" t="s">
        <v>24</v>
      </c>
      <c r="BG103" s="73" t="s">
        <v>24</v>
      </c>
      <c r="BH103" s="73" t="s">
        <v>24</v>
      </c>
      <c r="BI103" s="73" t="s">
        <v>24</v>
      </c>
      <c r="BJ103" s="73" t="s">
        <v>24</v>
      </c>
      <c r="BK103" s="73" t="s">
        <v>24</v>
      </c>
      <c r="BL103" s="73" t="s">
        <v>24</v>
      </c>
      <c r="BM103" s="73" t="s">
        <v>24</v>
      </c>
      <c r="BN103" s="73" t="s">
        <v>24</v>
      </c>
      <c r="BP103" s="89">
        <v>1996</v>
      </c>
    </row>
    <row r="104" spans="2:68">
      <c r="B104" s="90">
        <v>1997</v>
      </c>
      <c r="C104" s="73">
        <v>19</v>
      </c>
      <c r="D104" s="73">
        <v>2</v>
      </c>
      <c r="E104" s="73">
        <v>7</v>
      </c>
      <c r="F104" s="73">
        <v>7</v>
      </c>
      <c r="G104" s="73">
        <v>9</v>
      </c>
      <c r="H104" s="73">
        <v>9</v>
      </c>
      <c r="I104" s="73">
        <v>19</v>
      </c>
      <c r="J104" s="73">
        <v>22</v>
      </c>
      <c r="K104" s="73">
        <v>30</v>
      </c>
      <c r="L104" s="73">
        <v>42</v>
      </c>
      <c r="M104" s="73">
        <v>74</v>
      </c>
      <c r="N104" s="73">
        <v>140</v>
      </c>
      <c r="O104" s="73">
        <v>282</v>
      </c>
      <c r="P104" s="73">
        <v>580</v>
      </c>
      <c r="Q104" s="73">
        <v>964</v>
      </c>
      <c r="R104" s="73">
        <v>1115</v>
      </c>
      <c r="S104" s="73">
        <v>1101</v>
      </c>
      <c r="T104" s="73">
        <v>1213</v>
      </c>
      <c r="U104" s="73">
        <v>0</v>
      </c>
      <c r="V104" s="73">
        <v>5635</v>
      </c>
      <c r="X104" s="90">
        <v>1997</v>
      </c>
      <c r="Y104" s="73">
        <v>18</v>
      </c>
      <c r="Z104" s="73">
        <v>5</v>
      </c>
      <c r="AA104" s="73">
        <v>1</v>
      </c>
      <c r="AB104" s="73">
        <v>7</v>
      </c>
      <c r="AC104" s="73">
        <v>4</v>
      </c>
      <c r="AD104" s="73">
        <v>9</v>
      </c>
      <c r="AE104" s="73">
        <v>16</v>
      </c>
      <c r="AF104" s="73">
        <v>17</v>
      </c>
      <c r="AG104" s="73">
        <v>31</v>
      </c>
      <c r="AH104" s="73">
        <v>26</v>
      </c>
      <c r="AI104" s="73">
        <v>55</v>
      </c>
      <c r="AJ104" s="73">
        <v>115</v>
      </c>
      <c r="AK104" s="73">
        <v>175</v>
      </c>
      <c r="AL104" s="73">
        <v>356</v>
      </c>
      <c r="AM104" s="73">
        <v>529</v>
      </c>
      <c r="AN104" s="73">
        <v>725</v>
      </c>
      <c r="AO104" s="73">
        <v>844</v>
      </c>
      <c r="AP104" s="73">
        <v>1714</v>
      </c>
      <c r="AQ104" s="73">
        <v>0</v>
      </c>
      <c r="AR104" s="73">
        <v>4647</v>
      </c>
      <c r="AT104" s="90">
        <v>1997</v>
      </c>
      <c r="AU104" s="73">
        <v>37</v>
      </c>
      <c r="AV104" s="73">
        <v>7</v>
      </c>
      <c r="AW104" s="73">
        <v>8</v>
      </c>
      <c r="AX104" s="73">
        <v>14</v>
      </c>
      <c r="AY104" s="73">
        <v>13</v>
      </c>
      <c r="AZ104" s="73">
        <v>18</v>
      </c>
      <c r="BA104" s="73">
        <v>35</v>
      </c>
      <c r="BB104" s="73">
        <v>39</v>
      </c>
      <c r="BC104" s="73">
        <v>61</v>
      </c>
      <c r="BD104" s="73">
        <v>68</v>
      </c>
      <c r="BE104" s="73">
        <v>129</v>
      </c>
      <c r="BF104" s="73">
        <v>255</v>
      </c>
      <c r="BG104" s="73">
        <v>457</v>
      </c>
      <c r="BH104" s="73">
        <v>936</v>
      </c>
      <c r="BI104" s="73">
        <v>1493</v>
      </c>
      <c r="BJ104" s="73">
        <v>1840</v>
      </c>
      <c r="BK104" s="73">
        <v>1945</v>
      </c>
      <c r="BL104" s="73">
        <v>2927</v>
      </c>
      <c r="BM104" s="73">
        <v>0</v>
      </c>
      <c r="BN104" s="73">
        <v>10282</v>
      </c>
      <c r="BP104" s="90">
        <v>1997</v>
      </c>
    </row>
    <row r="105" spans="2:68">
      <c r="B105" s="90">
        <v>1998</v>
      </c>
      <c r="C105" s="73">
        <v>22</v>
      </c>
      <c r="D105" s="73">
        <v>7</v>
      </c>
      <c r="E105" s="73">
        <v>7</v>
      </c>
      <c r="F105" s="73">
        <v>7</v>
      </c>
      <c r="G105" s="73">
        <v>4</v>
      </c>
      <c r="H105" s="73">
        <v>12</v>
      </c>
      <c r="I105" s="73">
        <v>13</v>
      </c>
      <c r="J105" s="73">
        <v>13</v>
      </c>
      <c r="K105" s="73">
        <v>23</v>
      </c>
      <c r="L105" s="73">
        <v>33</v>
      </c>
      <c r="M105" s="73">
        <v>72</v>
      </c>
      <c r="N105" s="73">
        <v>119</v>
      </c>
      <c r="O105" s="73">
        <v>266</v>
      </c>
      <c r="P105" s="73">
        <v>537</v>
      </c>
      <c r="Q105" s="73">
        <v>872</v>
      </c>
      <c r="R105" s="73">
        <v>1033</v>
      </c>
      <c r="S105" s="73">
        <v>1032</v>
      </c>
      <c r="T105" s="73">
        <v>1207</v>
      </c>
      <c r="U105" s="73">
        <v>1</v>
      </c>
      <c r="V105" s="73">
        <v>5280</v>
      </c>
      <c r="X105" s="90">
        <v>1998</v>
      </c>
      <c r="Y105" s="73">
        <v>24</v>
      </c>
      <c r="Z105" s="73">
        <v>1</v>
      </c>
      <c r="AA105" s="73">
        <v>1</v>
      </c>
      <c r="AB105" s="73">
        <v>6</v>
      </c>
      <c r="AC105" s="73">
        <v>8</v>
      </c>
      <c r="AD105" s="73">
        <v>15</v>
      </c>
      <c r="AE105" s="73">
        <v>12</v>
      </c>
      <c r="AF105" s="73">
        <v>20</v>
      </c>
      <c r="AG105" s="73">
        <v>18</v>
      </c>
      <c r="AH105" s="73">
        <v>34</v>
      </c>
      <c r="AI105" s="73">
        <v>67</v>
      </c>
      <c r="AJ105" s="73">
        <v>103</v>
      </c>
      <c r="AK105" s="73">
        <v>168</v>
      </c>
      <c r="AL105" s="73">
        <v>267</v>
      </c>
      <c r="AM105" s="73">
        <v>530</v>
      </c>
      <c r="AN105" s="73">
        <v>660</v>
      </c>
      <c r="AO105" s="73">
        <v>843</v>
      </c>
      <c r="AP105" s="73">
        <v>1515</v>
      </c>
      <c r="AQ105" s="73">
        <v>0</v>
      </c>
      <c r="AR105" s="73">
        <v>4292</v>
      </c>
      <c r="AT105" s="90">
        <v>1998</v>
      </c>
      <c r="AU105" s="73">
        <v>46</v>
      </c>
      <c r="AV105" s="73">
        <v>8</v>
      </c>
      <c r="AW105" s="73">
        <v>8</v>
      </c>
      <c r="AX105" s="73">
        <v>13</v>
      </c>
      <c r="AY105" s="73">
        <v>12</v>
      </c>
      <c r="AZ105" s="73">
        <v>27</v>
      </c>
      <c r="BA105" s="73">
        <v>25</v>
      </c>
      <c r="BB105" s="73">
        <v>33</v>
      </c>
      <c r="BC105" s="73">
        <v>41</v>
      </c>
      <c r="BD105" s="73">
        <v>67</v>
      </c>
      <c r="BE105" s="73">
        <v>139</v>
      </c>
      <c r="BF105" s="73">
        <v>222</v>
      </c>
      <c r="BG105" s="73">
        <v>434</v>
      </c>
      <c r="BH105" s="73">
        <v>804</v>
      </c>
      <c r="BI105" s="73">
        <v>1402</v>
      </c>
      <c r="BJ105" s="73">
        <v>1693</v>
      </c>
      <c r="BK105" s="73">
        <v>1875</v>
      </c>
      <c r="BL105" s="73">
        <v>2722</v>
      </c>
      <c r="BM105" s="73">
        <v>1</v>
      </c>
      <c r="BN105" s="73">
        <v>9572</v>
      </c>
      <c r="BP105" s="90">
        <v>1998</v>
      </c>
    </row>
    <row r="106" spans="2:68">
      <c r="B106" s="90">
        <v>1999</v>
      </c>
      <c r="C106" s="73">
        <v>18</v>
      </c>
      <c r="D106" s="73">
        <v>1</v>
      </c>
      <c r="E106" s="73">
        <v>5</v>
      </c>
      <c r="F106" s="73">
        <v>10</v>
      </c>
      <c r="G106" s="73">
        <v>12</v>
      </c>
      <c r="H106" s="73">
        <v>9</v>
      </c>
      <c r="I106" s="73">
        <v>16</v>
      </c>
      <c r="J106" s="73">
        <v>17</v>
      </c>
      <c r="K106" s="73">
        <v>13</v>
      </c>
      <c r="L106" s="73">
        <v>37</v>
      </c>
      <c r="M106" s="73">
        <v>57</v>
      </c>
      <c r="N106" s="73">
        <v>137</v>
      </c>
      <c r="O106" s="73">
        <v>235</v>
      </c>
      <c r="P106" s="73">
        <v>488</v>
      </c>
      <c r="Q106" s="73">
        <v>885</v>
      </c>
      <c r="R106" s="73">
        <v>1130</v>
      </c>
      <c r="S106" s="73">
        <v>991</v>
      </c>
      <c r="T106" s="73">
        <v>1219</v>
      </c>
      <c r="U106" s="73">
        <v>0</v>
      </c>
      <c r="V106" s="73">
        <v>5280</v>
      </c>
      <c r="X106" s="90">
        <v>1999</v>
      </c>
      <c r="Y106" s="73">
        <v>13</v>
      </c>
      <c r="Z106" s="73">
        <v>4</v>
      </c>
      <c r="AA106" s="73">
        <v>5</v>
      </c>
      <c r="AB106" s="73">
        <v>8</v>
      </c>
      <c r="AC106" s="73">
        <v>7</v>
      </c>
      <c r="AD106" s="73">
        <v>11</v>
      </c>
      <c r="AE106" s="73">
        <v>14</v>
      </c>
      <c r="AF106" s="73">
        <v>14</v>
      </c>
      <c r="AG106" s="73">
        <v>15</v>
      </c>
      <c r="AH106" s="73">
        <v>41</v>
      </c>
      <c r="AI106" s="73">
        <v>57</v>
      </c>
      <c r="AJ106" s="73">
        <v>101</v>
      </c>
      <c r="AK106" s="73">
        <v>154</v>
      </c>
      <c r="AL106" s="73">
        <v>254</v>
      </c>
      <c r="AM106" s="73">
        <v>483</v>
      </c>
      <c r="AN106" s="73">
        <v>697</v>
      </c>
      <c r="AO106" s="73">
        <v>802</v>
      </c>
      <c r="AP106" s="73">
        <v>1620</v>
      </c>
      <c r="AQ106" s="73">
        <v>0</v>
      </c>
      <c r="AR106" s="73">
        <v>4300</v>
      </c>
      <c r="AT106" s="90">
        <v>1999</v>
      </c>
      <c r="AU106" s="73">
        <v>31</v>
      </c>
      <c r="AV106" s="73">
        <v>5</v>
      </c>
      <c r="AW106" s="73">
        <v>10</v>
      </c>
      <c r="AX106" s="73">
        <v>18</v>
      </c>
      <c r="AY106" s="73">
        <v>19</v>
      </c>
      <c r="AZ106" s="73">
        <v>20</v>
      </c>
      <c r="BA106" s="73">
        <v>30</v>
      </c>
      <c r="BB106" s="73">
        <v>31</v>
      </c>
      <c r="BC106" s="73">
        <v>28</v>
      </c>
      <c r="BD106" s="73">
        <v>78</v>
      </c>
      <c r="BE106" s="73">
        <v>114</v>
      </c>
      <c r="BF106" s="73">
        <v>238</v>
      </c>
      <c r="BG106" s="73">
        <v>389</v>
      </c>
      <c r="BH106" s="73">
        <v>742</v>
      </c>
      <c r="BI106" s="73">
        <v>1368</v>
      </c>
      <c r="BJ106" s="73">
        <v>1827</v>
      </c>
      <c r="BK106" s="73">
        <v>1793</v>
      </c>
      <c r="BL106" s="73">
        <v>2839</v>
      </c>
      <c r="BM106" s="73">
        <v>0</v>
      </c>
      <c r="BN106" s="73">
        <v>9580</v>
      </c>
      <c r="BP106" s="90">
        <v>1999</v>
      </c>
    </row>
    <row r="107" spans="2:68">
      <c r="B107" s="90">
        <v>2000</v>
      </c>
      <c r="C107" s="73">
        <v>14</v>
      </c>
      <c r="D107" s="73">
        <v>5</v>
      </c>
      <c r="E107" s="73">
        <v>1</v>
      </c>
      <c r="F107" s="73">
        <v>4</v>
      </c>
      <c r="G107" s="73">
        <v>4</v>
      </c>
      <c r="H107" s="73">
        <v>8</v>
      </c>
      <c r="I107" s="73">
        <v>23</v>
      </c>
      <c r="J107" s="73">
        <v>19</v>
      </c>
      <c r="K107" s="73">
        <v>34</v>
      </c>
      <c r="L107" s="73">
        <v>42</v>
      </c>
      <c r="M107" s="73">
        <v>77</v>
      </c>
      <c r="N107" s="73">
        <v>150</v>
      </c>
      <c r="O107" s="73">
        <v>259</v>
      </c>
      <c r="P107" s="73">
        <v>482</v>
      </c>
      <c r="Q107" s="73">
        <v>845</v>
      </c>
      <c r="R107" s="73">
        <v>1163</v>
      </c>
      <c r="S107" s="73">
        <v>1165</v>
      </c>
      <c r="T107" s="73">
        <v>1602</v>
      </c>
      <c r="U107" s="73">
        <v>2</v>
      </c>
      <c r="V107" s="73">
        <v>5899</v>
      </c>
      <c r="X107" s="90">
        <v>2000</v>
      </c>
      <c r="Y107" s="73">
        <v>10</v>
      </c>
      <c r="Z107" s="73">
        <v>5</v>
      </c>
      <c r="AA107" s="73">
        <v>3</v>
      </c>
      <c r="AB107" s="73">
        <v>3</v>
      </c>
      <c r="AC107" s="73">
        <v>4</v>
      </c>
      <c r="AD107" s="73">
        <v>10</v>
      </c>
      <c r="AE107" s="73">
        <v>17</v>
      </c>
      <c r="AF107" s="73">
        <v>16</v>
      </c>
      <c r="AG107" s="73">
        <v>22</v>
      </c>
      <c r="AH107" s="73">
        <v>42</v>
      </c>
      <c r="AI107" s="73">
        <v>61</v>
      </c>
      <c r="AJ107" s="73">
        <v>124</v>
      </c>
      <c r="AK107" s="73">
        <v>155</v>
      </c>
      <c r="AL107" s="73">
        <v>310</v>
      </c>
      <c r="AM107" s="73">
        <v>515</v>
      </c>
      <c r="AN107" s="73">
        <v>701</v>
      </c>
      <c r="AO107" s="73">
        <v>877</v>
      </c>
      <c r="AP107" s="73">
        <v>2082</v>
      </c>
      <c r="AQ107" s="73">
        <v>0</v>
      </c>
      <c r="AR107" s="73">
        <v>4957</v>
      </c>
      <c r="AT107" s="90">
        <v>2000</v>
      </c>
      <c r="AU107" s="73">
        <v>24</v>
      </c>
      <c r="AV107" s="73">
        <v>10</v>
      </c>
      <c r="AW107" s="73">
        <v>4</v>
      </c>
      <c r="AX107" s="73">
        <v>7</v>
      </c>
      <c r="AY107" s="73">
        <v>8</v>
      </c>
      <c r="AZ107" s="73">
        <v>18</v>
      </c>
      <c r="BA107" s="73">
        <v>40</v>
      </c>
      <c r="BB107" s="73">
        <v>35</v>
      </c>
      <c r="BC107" s="73">
        <v>56</v>
      </c>
      <c r="BD107" s="73">
        <v>84</v>
      </c>
      <c r="BE107" s="73">
        <v>138</v>
      </c>
      <c r="BF107" s="73">
        <v>274</v>
      </c>
      <c r="BG107" s="73">
        <v>414</v>
      </c>
      <c r="BH107" s="73">
        <v>792</v>
      </c>
      <c r="BI107" s="73">
        <v>1360</v>
      </c>
      <c r="BJ107" s="73">
        <v>1864</v>
      </c>
      <c r="BK107" s="73">
        <v>2042</v>
      </c>
      <c r="BL107" s="73">
        <v>3684</v>
      </c>
      <c r="BM107" s="73">
        <v>2</v>
      </c>
      <c r="BN107" s="73">
        <v>10856</v>
      </c>
      <c r="BP107" s="90">
        <v>2000</v>
      </c>
    </row>
    <row r="108" spans="2:68">
      <c r="B108" s="90">
        <v>2001</v>
      </c>
      <c r="C108" s="73">
        <v>20</v>
      </c>
      <c r="D108" s="73">
        <v>1</v>
      </c>
      <c r="E108" s="73">
        <v>3</v>
      </c>
      <c r="F108" s="73">
        <v>4</v>
      </c>
      <c r="G108" s="73">
        <v>12</v>
      </c>
      <c r="H108" s="73">
        <v>10</v>
      </c>
      <c r="I108" s="73">
        <v>19</v>
      </c>
      <c r="J108" s="73">
        <v>23</v>
      </c>
      <c r="K108" s="73">
        <v>36</v>
      </c>
      <c r="L108" s="73">
        <v>42</v>
      </c>
      <c r="M108" s="73">
        <v>69</v>
      </c>
      <c r="N108" s="73">
        <v>153</v>
      </c>
      <c r="O108" s="73">
        <v>216</v>
      </c>
      <c r="P108" s="73">
        <v>454</v>
      </c>
      <c r="Q108" s="73">
        <v>810</v>
      </c>
      <c r="R108" s="73">
        <v>1183</v>
      </c>
      <c r="S108" s="73">
        <v>1159</v>
      </c>
      <c r="T108" s="73">
        <v>1493</v>
      </c>
      <c r="U108" s="73">
        <v>0</v>
      </c>
      <c r="V108" s="73">
        <v>5707</v>
      </c>
      <c r="X108" s="90">
        <v>2001</v>
      </c>
      <c r="Y108" s="73">
        <v>15</v>
      </c>
      <c r="Z108" s="73">
        <v>2</v>
      </c>
      <c r="AA108" s="73">
        <v>4</v>
      </c>
      <c r="AB108" s="73">
        <v>2</v>
      </c>
      <c r="AC108" s="73">
        <v>7</v>
      </c>
      <c r="AD108" s="73">
        <v>9</v>
      </c>
      <c r="AE108" s="73">
        <v>15</v>
      </c>
      <c r="AF108" s="73">
        <v>16</v>
      </c>
      <c r="AG108" s="73">
        <v>31</v>
      </c>
      <c r="AH108" s="73">
        <v>31</v>
      </c>
      <c r="AI108" s="73">
        <v>65</v>
      </c>
      <c r="AJ108" s="73">
        <v>105</v>
      </c>
      <c r="AK108" s="73">
        <v>184</v>
      </c>
      <c r="AL108" s="73">
        <v>301</v>
      </c>
      <c r="AM108" s="73">
        <v>528</v>
      </c>
      <c r="AN108" s="73">
        <v>726</v>
      </c>
      <c r="AO108" s="73">
        <v>914</v>
      </c>
      <c r="AP108" s="73">
        <v>1924</v>
      </c>
      <c r="AQ108" s="73">
        <v>0</v>
      </c>
      <c r="AR108" s="73">
        <v>4879</v>
      </c>
      <c r="AT108" s="90">
        <v>2001</v>
      </c>
      <c r="AU108" s="73">
        <v>35</v>
      </c>
      <c r="AV108" s="73">
        <v>3</v>
      </c>
      <c r="AW108" s="73">
        <v>7</v>
      </c>
      <c r="AX108" s="73">
        <v>6</v>
      </c>
      <c r="AY108" s="73">
        <v>19</v>
      </c>
      <c r="AZ108" s="73">
        <v>19</v>
      </c>
      <c r="BA108" s="73">
        <v>34</v>
      </c>
      <c r="BB108" s="73">
        <v>39</v>
      </c>
      <c r="BC108" s="73">
        <v>67</v>
      </c>
      <c r="BD108" s="73">
        <v>73</v>
      </c>
      <c r="BE108" s="73">
        <v>134</v>
      </c>
      <c r="BF108" s="73">
        <v>258</v>
      </c>
      <c r="BG108" s="73">
        <v>400</v>
      </c>
      <c r="BH108" s="73">
        <v>755</v>
      </c>
      <c r="BI108" s="73">
        <v>1338</v>
      </c>
      <c r="BJ108" s="73">
        <v>1909</v>
      </c>
      <c r="BK108" s="73">
        <v>2073</v>
      </c>
      <c r="BL108" s="73">
        <v>3417</v>
      </c>
      <c r="BM108" s="73">
        <v>0</v>
      </c>
      <c r="BN108" s="73">
        <v>10586</v>
      </c>
      <c r="BP108" s="90">
        <v>2001</v>
      </c>
    </row>
    <row r="109" spans="2:68">
      <c r="B109" s="90">
        <v>2002</v>
      </c>
      <c r="C109" s="73">
        <v>22</v>
      </c>
      <c r="D109" s="73">
        <v>1</v>
      </c>
      <c r="E109" s="73">
        <v>6</v>
      </c>
      <c r="F109" s="73">
        <v>4</v>
      </c>
      <c r="G109" s="73">
        <v>9</v>
      </c>
      <c r="H109" s="73">
        <v>10</v>
      </c>
      <c r="I109" s="73">
        <v>19</v>
      </c>
      <c r="J109" s="73">
        <v>17</v>
      </c>
      <c r="K109" s="73">
        <v>25</v>
      </c>
      <c r="L109" s="73">
        <v>41</v>
      </c>
      <c r="M109" s="73">
        <v>85</v>
      </c>
      <c r="N109" s="73">
        <v>128</v>
      </c>
      <c r="O109" s="73">
        <v>261</v>
      </c>
      <c r="P109" s="73">
        <v>446</v>
      </c>
      <c r="Q109" s="73">
        <v>837</v>
      </c>
      <c r="R109" s="73">
        <v>1193</v>
      </c>
      <c r="S109" s="73">
        <v>1245</v>
      </c>
      <c r="T109" s="73">
        <v>1790</v>
      </c>
      <c r="U109" s="73">
        <v>4</v>
      </c>
      <c r="V109" s="73">
        <v>6143</v>
      </c>
      <c r="X109" s="90">
        <v>2002</v>
      </c>
      <c r="Y109" s="73">
        <v>9</v>
      </c>
      <c r="Z109" s="73">
        <v>2</v>
      </c>
      <c r="AA109" s="73">
        <v>4</v>
      </c>
      <c r="AB109" s="73">
        <v>4</v>
      </c>
      <c r="AC109" s="73">
        <v>5</v>
      </c>
      <c r="AD109" s="73">
        <v>10</v>
      </c>
      <c r="AE109" s="73">
        <v>14</v>
      </c>
      <c r="AF109" s="73">
        <v>14</v>
      </c>
      <c r="AG109" s="73">
        <v>19</v>
      </c>
      <c r="AH109" s="73">
        <v>34</v>
      </c>
      <c r="AI109" s="73">
        <v>77</v>
      </c>
      <c r="AJ109" s="73">
        <v>111</v>
      </c>
      <c r="AK109" s="73">
        <v>186</v>
      </c>
      <c r="AL109" s="73">
        <v>305</v>
      </c>
      <c r="AM109" s="73">
        <v>514</v>
      </c>
      <c r="AN109" s="73">
        <v>866</v>
      </c>
      <c r="AO109" s="73">
        <v>1025</v>
      </c>
      <c r="AP109" s="73">
        <v>2277</v>
      </c>
      <c r="AQ109" s="73">
        <v>2</v>
      </c>
      <c r="AR109" s="73">
        <v>5478</v>
      </c>
      <c r="AT109" s="90">
        <v>2002</v>
      </c>
      <c r="AU109" s="73">
        <v>31</v>
      </c>
      <c r="AV109" s="73">
        <v>3</v>
      </c>
      <c r="AW109" s="73">
        <v>10</v>
      </c>
      <c r="AX109" s="73">
        <v>8</v>
      </c>
      <c r="AY109" s="73">
        <v>14</v>
      </c>
      <c r="AZ109" s="73">
        <v>20</v>
      </c>
      <c r="BA109" s="73">
        <v>33</v>
      </c>
      <c r="BB109" s="73">
        <v>31</v>
      </c>
      <c r="BC109" s="73">
        <v>44</v>
      </c>
      <c r="BD109" s="73">
        <v>75</v>
      </c>
      <c r="BE109" s="73">
        <v>162</v>
      </c>
      <c r="BF109" s="73">
        <v>239</v>
      </c>
      <c r="BG109" s="73">
        <v>447</v>
      </c>
      <c r="BH109" s="73">
        <v>751</v>
      </c>
      <c r="BI109" s="73">
        <v>1351</v>
      </c>
      <c r="BJ109" s="73">
        <v>2059</v>
      </c>
      <c r="BK109" s="73">
        <v>2270</v>
      </c>
      <c r="BL109" s="73">
        <v>4067</v>
      </c>
      <c r="BM109" s="73">
        <v>6</v>
      </c>
      <c r="BN109" s="73">
        <v>11621</v>
      </c>
      <c r="BP109" s="90">
        <v>2002</v>
      </c>
    </row>
    <row r="110" spans="2:68">
      <c r="B110" s="90">
        <v>2003</v>
      </c>
      <c r="C110" s="73">
        <v>30</v>
      </c>
      <c r="D110" s="73">
        <v>4</v>
      </c>
      <c r="E110" s="73">
        <v>4</v>
      </c>
      <c r="F110" s="73">
        <v>8</v>
      </c>
      <c r="G110" s="73">
        <v>11</v>
      </c>
      <c r="H110" s="73">
        <v>10</v>
      </c>
      <c r="I110" s="73">
        <v>6</v>
      </c>
      <c r="J110" s="73">
        <v>21</v>
      </c>
      <c r="K110" s="73">
        <v>35</v>
      </c>
      <c r="L110" s="73">
        <v>43</v>
      </c>
      <c r="M110" s="73">
        <v>81</v>
      </c>
      <c r="N110" s="73">
        <v>119</v>
      </c>
      <c r="O110" s="73">
        <v>260</v>
      </c>
      <c r="P110" s="73">
        <v>379</v>
      </c>
      <c r="Q110" s="73">
        <v>798</v>
      </c>
      <c r="R110" s="73">
        <v>1213</v>
      </c>
      <c r="S110" s="73">
        <v>1371</v>
      </c>
      <c r="T110" s="73">
        <v>1806</v>
      </c>
      <c r="U110" s="73">
        <v>1</v>
      </c>
      <c r="V110" s="73">
        <v>6200</v>
      </c>
      <c r="X110" s="90">
        <v>2003</v>
      </c>
      <c r="Y110" s="73">
        <v>18</v>
      </c>
      <c r="Z110" s="73">
        <v>5</v>
      </c>
      <c r="AA110" s="73">
        <v>4</v>
      </c>
      <c r="AB110" s="73">
        <v>0</v>
      </c>
      <c r="AC110" s="73">
        <v>2</v>
      </c>
      <c r="AD110" s="73">
        <v>3</v>
      </c>
      <c r="AE110" s="73">
        <v>11</v>
      </c>
      <c r="AF110" s="73">
        <v>16</v>
      </c>
      <c r="AG110" s="73">
        <v>17</v>
      </c>
      <c r="AH110" s="73">
        <v>33</v>
      </c>
      <c r="AI110" s="73">
        <v>53</v>
      </c>
      <c r="AJ110" s="73">
        <v>121</v>
      </c>
      <c r="AK110" s="73">
        <v>201</v>
      </c>
      <c r="AL110" s="73">
        <v>254</v>
      </c>
      <c r="AM110" s="73">
        <v>474</v>
      </c>
      <c r="AN110" s="73">
        <v>825</v>
      </c>
      <c r="AO110" s="73">
        <v>1075</v>
      </c>
      <c r="AP110" s="73">
        <v>2530</v>
      </c>
      <c r="AQ110" s="73">
        <v>0</v>
      </c>
      <c r="AR110" s="73">
        <v>5642</v>
      </c>
      <c r="AT110" s="90">
        <v>2003</v>
      </c>
      <c r="AU110" s="73">
        <v>48</v>
      </c>
      <c r="AV110" s="73">
        <v>9</v>
      </c>
      <c r="AW110" s="73">
        <v>8</v>
      </c>
      <c r="AX110" s="73">
        <v>8</v>
      </c>
      <c r="AY110" s="73">
        <v>13</v>
      </c>
      <c r="AZ110" s="73">
        <v>13</v>
      </c>
      <c r="BA110" s="73">
        <v>17</v>
      </c>
      <c r="BB110" s="73">
        <v>37</v>
      </c>
      <c r="BC110" s="73">
        <v>52</v>
      </c>
      <c r="BD110" s="73">
        <v>76</v>
      </c>
      <c r="BE110" s="73">
        <v>134</v>
      </c>
      <c r="BF110" s="73">
        <v>240</v>
      </c>
      <c r="BG110" s="73">
        <v>461</v>
      </c>
      <c r="BH110" s="73">
        <v>633</v>
      </c>
      <c r="BI110" s="73">
        <v>1272</v>
      </c>
      <c r="BJ110" s="73">
        <v>2038</v>
      </c>
      <c r="BK110" s="73">
        <v>2446</v>
      </c>
      <c r="BL110" s="73">
        <v>4336</v>
      </c>
      <c r="BM110" s="73">
        <v>1</v>
      </c>
      <c r="BN110" s="73">
        <v>11842</v>
      </c>
      <c r="BP110" s="90">
        <v>2003</v>
      </c>
    </row>
    <row r="111" spans="2:68">
      <c r="B111" s="90">
        <v>2004</v>
      </c>
      <c r="C111" s="73">
        <v>32</v>
      </c>
      <c r="D111" s="73">
        <v>4</v>
      </c>
      <c r="E111" s="73">
        <v>3</v>
      </c>
      <c r="F111" s="73">
        <v>2</v>
      </c>
      <c r="G111" s="73">
        <v>6</v>
      </c>
      <c r="H111" s="73">
        <v>14</v>
      </c>
      <c r="I111" s="73">
        <v>10</v>
      </c>
      <c r="J111" s="73">
        <v>17</v>
      </c>
      <c r="K111" s="73">
        <v>22</v>
      </c>
      <c r="L111" s="73">
        <v>40</v>
      </c>
      <c r="M111" s="73">
        <v>81</v>
      </c>
      <c r="N111" s="73">
        <v>137</v>
      </c>
      <c r="O111" s="73">
        <v>240</v>
      </c>
      <c r="P111" s="73">
        <v>383</v>
      </c>
      <c r="Q111" s="73">
        <v>667</v>
      </c>
      <c r="R111" s="73">
        <v>1209</v>
      </c>
      <c r="S111" s="73">
        <v>1360</v>
      </c>
      <c r="T111" s="73">
        <v>1779</v>
      </c>
      <c r="U111" s="73">
        <v>0</v>
      </c>
      <c r="V111" s="73">
        <v>6006</v>
      </c>
      <c r="X111" s="90">
        <v>2004</v>
      </c>
      <c r="Y111" s="73">
        <v>23</v>
      </c>
      <c r="Z111" s="73">
        <v>1</v>
      </c>
      <c r="AA111" s="73">
        <v>1</v>
      </c>
      <c r="AB111" s="73">
        <v>2</v>
      </c>
      <c r="AC111" s="73">
        <v>9</v>
      </c>
      <c r="AD111" s="73">
        <v>6</v>
      </c>
      <c r="AE111" s="73">
        <v>4</v>
      </c>
      <c r="AF111" s="73">
        <v>18</v>
      </c>
      <c r="AG111" s="73">
        <v>21</v>
      </c>
      <c r="AH111" s="73">
        <v>26</v>
      </c>
      <c r="AI111" s="73">
        <v>48</v>
      </c>
      <c r="AJ111" s="73">
        <v>126</v>
      </c>
      <c r="AK111" s="73">
        <v>177</v>
      </c>
      <c r="AL111" s="73">
        <v>284</v>
      </c>
      <c r="AM111" s="73">
        <v>503</v>
      </c>
      <c r="AN111" s="73">
        <v>806</v>
      </c>
      <c r="AO111" s="73">
        <v>1100</v>
      </c>
      <c r="AP111" s="73">
        <v>2444</v>
      </c>
      <c r="AQ111" s="73">
        <v>0</v>
      </c>
      <c r="AR111" s="73">
        <v>5599</v>
      </c>
      <c r="AT111" s="90">
        <v>2004</v>
      </c>
      <c r="AU111" s="73">
        <v>55</v>
      </c>
      <c r="AV111" s="73">
        <v>5</v>
      </c>
      <c r="AW111" s="73">
        <v>4</v>
      </c>
      <c r="AX111" s="73">
        <v>4</v>
      </c>
      <c r="AY111" s="73">
        <v>15</v>
      </c>
      <c r="AZ111" s="73">
        <v>20</v>
      </c>
      <c r="BA111" s="73">
        <v>14</v>
      </c>
      <c r="BB111" s="73">
        <v>35</v>
      </c>
      <c r="BC111" s="73">
        <v>43</v>
      </c>
      <c r="BD111" s="73">
        <v>66</v>
      </c>
      <c r="BE111" s="73">
        <v>129</v>
      </c>
      <c r="BF111" s="73">
        <v>263</v>
      </c>
      <c r="BG111" s="73">
        <v>417</v>
      </c>
      <c r="BH111" s="73">
        <v>667</v>
      </c>
      <c r="BI111" s="73">
        <v>1170</v>
      </c>
      <c r="BJ111" s="73">
        <v>2015</v>
      </c>
      <c r="BK111" s="73">
        <v>2460</v>
      </c>
      <c r="BL111" s="73">
        <v>4223</v>
      </c>
      <c r="BM111" s="73">
        <v>0</v>
      </c>
      <c r="BN111" s="73">
        <v>11605</v>
      </c>
      <c r="BP111" s="90">
        <v>2004</v>
      </c>
    </row>
    <row r="112" spans="2:68">
      <c r="B112" s="90">
        <v>2005</v>
      </c>
      <c r="C112" s="73">
        <v>22</v>
      </c>
      <c r="D112" s="73">
        <v>4</v>
      </c>
      <c r="E112" s="73">
        <v>1</v>
      </c>
      <c r="F112" s="73">
        <v>1</v>
      </c>
      <c r="G112" s="73">
        <v>8</v>
      </c>
      <c r="H112" s="73">
        <v>9</v>
      </c>
      <c r="I112" s="73">
        <v>10</v>
      </c>
      <c r="J112" s="73">
        <v>20</v>
      </c>
      <c r="K112" s="73">
        <v>33</v>
      </c>
      <c r="L112" s="73">
        <v>43</v>
      </c>
      <c r="M112" s="73">
        <v>72</v>
      </c>
      <c r="N112" s="73">
        <v>133</v>
      </c>
      <c r="O112" s="73">
        <v>197</v>
      </c>
      <c r="P112" s="73">
        <v>388</v>
      </c>
      <c r="Q112" s="73">
        <v>628</v>
      </c>
      <c r="R112" s="73">
        <v>1037</v>
      </c>
      <c r="S112" s="73">
        <v>1307</v>
      </c>
      <c r="T112" s="73">
        <v>1769</v>
      </c>
      <c r="U112" s="73">
        <v>1</v>
      </c>
      <c r="V112" s="73">
        <v>5683</v>
      </c>
      <c r="X112" s="90">
        <v>2005</v>
      </c>
      <c r="Y112" s="73">
        <v>12</v>
      </c>
      <c r="Z112" s="73">
        <v>4</v>
      </c>
      <c r="AA112" s="73">
        <v>4</v>
      </c>
      <c r="AB112" s="73">
        <v>3</v>
      </c>
      <c r="AC112" s="73">
        <v>8</v>
      </c>
      <c r="AD112" s="73">
        <v>10</v>
      </c>
      <c r="AE112" s="73">
        <v>7</v>
      </c>
      <c r="AF112" s="73">
        <v>12</v>
      </c>
      <c r="AG112" s="73">
        <v>27</v>
      </c>
      <c r="AH112" s="73">
        <v>28</v>
      </c>
      <c r="AI112" s="73">
        <v>61</v>
      </c>
      <c r="AJ112" s="73">
        <v>95</v>
      </c>
      <c r="AK112" s="73">
        <v>182</v>
      </c>
      <c r="AL112" s="73">
        <v>264</v>
      </c>
      <c r="AM112" s="73">
        <v>396</v>
      </c>
      <c r="AN112" s="73">
        <v>657</v>
      </c>
      <c r="AO112" s="73">
        <v>998</v>
      </c>
      <c r="AP112" s="73">
        <v>2322</v>
      </c>
      <c r="AQ112" s="73">
        <v>0</v>
      </c>
      <c r="AR112" s="73">
        <v>5090</v>
      </c>
      <c r="AT112" s="90">
        <v>2005</v>
      </c>
      <c r="AU112" s="73">
        <v>34</v>
      </c>
      <c r="AV112" s="73">
        <v>8</v>
      </c>
      <c r="AW112" s="73">
        <v>5</v>
      </c>
      <c r="AX112" s="73">
        <v>4</v>
      </c>
      <c r="AY112" s="73">
        <v>16</v>
      </c>
      <c r="AZ112" s="73">
        <v>19</v>
      </c>
      <c r="BA112" s="73">
        <v>17</v>
      </c>
      <c r="BB112" s="73">
        <v>32</v>
      </c>
      <c r="BC112" s="73">
        <v>60</v>
      </c>
      <c r="BD112" s="73">
        <v>71</v>
      </c>
      <c r="BE112" s="73">
        <v>133</v>
      </c>
      <c r="BF112" s="73">
        <v>228</v>
      </c>
      <c r="BG112" s="73">
        <v>379</v>
      </c>
      <c r="BH112" s="73">
        <v>652</v>
      </c>
      <c r="BI112" s="73">
        <v>1024</v>
      </c>
      <c r="BJ112" s="73">
        <v>1694</v>
      </c>
      <c r="BK112" s="73">
        <v>2305</v>
      </c>
      <c r="BL112" s="73">
        <v>4091</v>
      </c>
      <c r="BM112" s="73">
        <v>1</v>
      </c>
      <c r="BN112" s="73">
        <v>10773</v>
      </c>
      <c r="BP112" s="90">
        <v>2005</v>
      </c>
    </row>
    <row r="113" spans="2:68">
      <c r="B113" s="90">
        <v>2006</v>
      </c>
      <c r="C113" s="73">
        <v>33</v>
      </c>
      <c r="D113" s="73">
        <v>1</v>
      </c>
      <c r="E113" s="73">
        <v>3</v>
      </c>
      <c r="F113" s="73">
        <v>7</v>
      </c>
      <c r="G113" s="73">
        <v>9</v>
      </c>
      <c r="H113" s="73">
        <v>8</v>
      </c>
      <c r="I113" s="73">
        <v>14</v>
      </c>
      <c r="J113" s="73">
        <v>15</v>
      </c>
      <c r="K113" s="73">
        <v>33</v>
      </c>
      <c r="L113" s="73">
        <v>36</v>
      </c>
      <c r="M113" s="73">
        <v>57</v>
      </c>
      <c r="N113" s="73">
        <v>130</v>
      </c>
      <c r="O113" s="73">
        <v>213</v>
      </c>
      <c r="P113" s="73">
        <v>384</v>
      </c>
      <c r="Q113" s="73">
        <v>591</v>
      </c>
      <c r="R113" s="73">
        <v>1035</v>
      </c>
      <c r="S113" s="73">
        <v>1278</v>
      </c>
      <c r="T113" s="73">
        <v>1846</v>
      </c>
      <c r="U113" s="73">
        <v>0</v>
      </c>
      <c r="V113" s="73">
        <v>5693</v>
      </c>
      <c r="X113" s="90">
        <v>2006</v>
      </c>
      <c r="Y113" s="73">
        <v>20</v>
      </c>
      <c r="Z113" s="73">
        <v>5</v>
      </c>
      <c r="AA113" s="73">
        <v>2</v>
      </c>
      <c r="AB113" s="73">
        <v>3</v>
      </c>
      <c r="AC113" s="73">
        <v>6</v>
      </c>
      <c r="AD113" s="73">
        <v>9</v>
      </c>
      <c r="AE113" s="73">
        <v>6</v>
      </c>
      <c r="AF113" s="73">
        <v>11</v>
      </c>
      <c r="AG113" s="73">
        <v>12</v>
      </c>
      <c r="AH113" s="73">
        <v>34</v>
      </c>
      <c r="AI113" s="73">
        <v>36</v>
      </c>
      <c r="AJ113" s="73">
        <v>97</v>
      </c>
      <c r="AK113" s="73">
        <v>192</v>
      </c>
      <c r="AL113" s="73">
        <v>250</v>
      </c>
      <c r="AM113" s="73">
        <v>386</v>
      </c>
      <c r="AN113" s="73">
        <v>686</v>
      </c>
      <c r="AO113" s="73">
        <v>1005</v>
      </c>
      <c r="AP113" s="73">
        <v>2386</v>
      </c>
      <c r="AQ113" s="73">
        <v>0</v>
      </c>
      <c r="AR113" s="73">
        <v>5146</v>
      </c>
      <c r="AT113" s="90">
        <v>2006</v>
      </c>
      <c r="AU113" s="73">
        <v>53</v>
      </c>
      <c r="AV113" s="73">
        <v>6</v>
      </c>
      <c r="AW113" s="73">
        <v>5</v>
      </c>
      <c r="AX113" s="73">
        <v>10</v>
      </c>
      <c r="AY113" s="73">
        <v>15</v>
      </c>
      <c r="AZ113" s="73">
        <v>17</v>
      </c>
      <c r="BA113" s="73">
        <v>20</v>
      </c>
      <c r="BB113" s="73">
        <v>26</v>
      </c>
      <c r="BC113" s="73">
        <v>45</v>
      </c>
      <c r="BD113" s="73">
        <v>70</v>
      </c>
      <c r="BE113" s="73">
        <v>93</v>
      </c>
      <c r="BF113" s="73">
        <v>227</v>
      </c>
      <c r="BG113" s="73">
        <v>405</v>
      </c>
      <c r="BH113" s="73">
        <v>634</v>
      </c>
      <c r="BI113" s="73">
        <v>977</v>
      </c>
      <c r="BJ113" s="73">
        <v>1721</v>
      </c>
      <c r="BK113" s="73">
        <v>2283</v>
      </c>
      <c r="BL113" s="73">
        <v>4232</v>
      </c>
      <c r="BM113" s="73">
        <v>0</v>
      </c>
      <c r="BN113" s="73">
        <v>10839</v>
      </c>
      <c r="BP113" s="90">
        <v>2006</v>
      </c>
    </row>
    <row r="114" spans="2:68">
      <c r="B114" s="90">
        <v>2007</v>
      </c>
      <c r="C114" s="73">
        <v>32</v>
      </c>
      <c r="D114" s="73">
        <v>1</v>
      </c>
      <c r="E114" s="73">
        <v>6</v>
      </c>
      <c r="F114" s="73">
        <v>4</v>
      </c>
      <c r="G114" s="73">
        <v>8</v>
      </c>
      <c r="H114" s="73">
        <v>10</v>
      </c>
      <c r="I114" s="73">
        <v>15</v>
      </c>
      <c r="J114" s="73">
        <v>24</v>
      </c>
      <c r="K114" s="73">
        <v>33</v>
      </c>
      <c r="L114" s="73">
        <v>51</v>
      </c>
      <c r="M114" s="73">
        <v>91</v>
      </c>
      <c r="N114" s="73">
        <v>133</v>
      </c>
      <c r="O114" s="73">
        <v>232</v>
      </c>
      <c r="P114" s="73">
        <v>408</v>
      </c>
      <c r="Q114" s="73">
        <v>641</v>
      </c>
      <c r="R114" s="73">
        <v>1043</v>
      </c>
      <c r="S114" s="73">
        <v>1334</v>
      </c>
      <c r="T114" s="73">
        <v>1981</v>
      </c>
      <c r="U114" s="73">
        <v>1</v>
      </c>
      <c r="V114" s="73">
        <v>6048</v>
      </c>
      <c r="X114" s="90">
        <v>2007</v>
      </c>
      <c r="Y114" s="73">
        <v>13</v>
      </c>
      <c r="Z114" s="73">
        <v>2</v>
      </c>
      <c r="AA114" s="73">
        <v>3</v>
      </c>
      <c r="AB114" s="73">
        <v>4</v>
      </c>
      <c r="AC114" s="73">
        <v>8</v>
      </c>
      <c r="AD114" s="73">
        <v>10</v>
      </c>
      <c r="AE114" s="73">
        <v>19</v>
      </c>
      <c r="AF114" s="73">
        <v>20</v>
      </c>
      <c r="AG114" s="73">
        <v>28</v>
      </c>
      <c r="AH114" s="73">
        <v>38</v>
      </c>
      <c r="AI114" s="73">
        <v>62</v>
      </c>
      <c r="AJ114" s="73">
        <v>132</v>
      </c>
      <c r="AK114" s="73">
        <v>209</v>
      </c>
      <c r="AL114" s="73">
        <v>263</v>
      </c>
      <c r="AM114" s="73">
        <v>436</v>
      </c>
      <c r="AN114" s="73">
        <v>701</v>
      </c>
      <c r="AO114" s="73">
        <v>989</v>
      </c>
      <c r="AP114" s="73">
        <v>2600</v>
      </c>
      <c r="AQ114" s="73">
        <v>2</v>
      </c>
      <c r="AR114" s="73">
        <v>5539</v>
      </c>
      <c r="AT114" s="90">
        <v>2007</v>
      </c>
      <c r="AU114" s="73">
        <v>45</v>
      </c>
      <c r="AV114" s="73">
        <v>3</v>
      </c>
      <c r="AW114" s="73">
        <v>9</v>
      </c>
      <c r="AX114" s="73">
        <v>8</v>
      </c>
      <c r="AY114" s="73">
        <v>16</v>
      </c>
      <c r="AZ114" s="73">
        <v>20</v>
      </c>
      <c r="BA114" s="73">
        <v>34</v>
      </c>
      <c r="BB114" s="73">
        <v>44</v>
      </c>
      <c r="BC114" s="73">
        <v>61</v>
      </c>
      <c r="BD114" s="73">
        <v>89</v>
      </c>
      <c r="BE114" s="73">
        <v>153</v>
      </c>
      <c r="BF114" s="73">
        <v>265</v>
      </c>
      <c r="BG114" s="73">
        <v>441</v>
      </c>
      <c r="BH114" s="73">
        <v>671</v>
      </c>
      <c r="BI114" s="73">
        <v>1077</v>
      </c>
      <c r="BJ114" s="73">
        <v>1744</v>
      </c>
      <c r="BK114" s="73">
        <v>2323</v>
      </c>
      <c r="BL114" s="73">
        <v>4581</v>
      </c>
      <c r="BM114" s="73">
        <v>3</v>
      </c>
      <c r="BN114" s="73">
        <v>11587</v>
      </c>
      <c r="BP114" s="90">
        <v>2007</v>
      </c>
    </row>
    <row r="115" spans="2:68">
      <c r="B115" s="90">
        <v>2008</v>
      </c>
      <c r="C115" s="73">
        <v>30</v>
      </c>
      <c r="D115" s="73">
        <v>5</v>
      </c>
      <c r="E115" s="73">
        <v>4</v>
      </c>
      <c r="F115" s="73">
        <v>9</v>
      </c>
      <c r="G115" s="73">
        <v>6</v>
      </c>
      <c r="H115" s="73">
        <v>6</v>
      </c>
      <c r="I115" s="73">
        <v>14</v>
      </c>
      <c r="J115" s="73">
        <v>15</v>
      </c>
      <c r="K115" s="73">
        <v>34</v>
      </c>
      <c r="L115" s="73">
        <v>42</v>
      </c>
      <c r="M115" s="73">
        <v>94</v>
      </c>
      <c r="N115" s="73">
        <v>104</v>
      </c>
      <c r="O115" s="73">
        <v>240</v>
      </c>
      <c r="P115" s="73">
        <v>393</v>
      </c>
      <c r="Q115" s="73">
        <v>593</v>
      </c>
      <c r="R115" s="73">
        <v>1036</v>
      </c>
      <c r="S115" s="73">
        <v>1313</v>
      </c>
      <c r="T115" s="73">
        <v>1965</v>
      </c>
      <c r="U115" s="73">
        <v>1</v>
      </c>
      <c r="V115" s="73">
        <v>5904</v>
      </c>
      <c r="X115" s="90">
        <v>2008</v>
      </c>
      <c r="Y115" s="73">
        <v>16</v>
      </c>
      <c r="Z115" s="73">
        <v>1</v>
      </c>
      <c r="AA115" s="73">
        <v>5</v>
      </c>
      <c r="AB115" s="73">
        <v>5</v>
      </c>
      <c r="AC115" s="73">
        <v>8</v>
      </c>
      <c r="AD115" s="73">
        <v>11</v>
      </c>
      <c r="AE115" s="73">
        <v>10</v>
      </c>
      <c r="AF115" s="73">
        <v>8</v>
      </c>
      <c r="AG115" s="73">
        <v>15</v>
      </c>
      <c r="AH115" s="73">
        <v>34</v>
      </c>
      <c r="AI115" s="73">
        <v>61</v>
      </c>
      <c r="AJ115" s="73">
        <v>111</v>
      </c>
      <c r="AK115" s="73">
        <v>198</v>
      </c>
      <c r="AL115" s="73">
        <v>284</v>
      </c>
      <c r="AM115" s="73">
        <v>408</v>
      </c>
      <c r="AN115" s="73">
        <v>702</v>
      </c>
      <c r="AO115" s="73">
        <v>1016</v>
      </c>
      <c r="AP115" s="73">
        <v>2437</v>
      </c>
      <c r="AQ115" s="73">
        <v>0</v>
      </c>
      <c r="AR115" s="73">
        <v>5330</v>
      </c>
      <c r="AT115" s="90">
        <v>2008</v>
      </c>
      <c r="AU115" s="73">
        <v>46</v>
      </c>
      <c r="AV115" s="73">
        <v>6</v>
      </c>
      <c r="AW115" s="73">
        <v>9</v>
      </c>
      <c r="AX115" s="73">
        <v>14</v>
      </c>
      <c r="AY115" s="73">
        <v>14</v>
      </c>
      <c r="AZ115" s="73">
        <v>17</v>
      </c>
      <c r="BA115" s="73">
        <v>24</v>
      </c>
      <c r="BB115" s="73">
        <v>23</v>
      </c>
      <c r="BC115" s="73">
        <v>49</v>
      </c>
      <c r="BD115" s="73">
        <v>76</v>
      </c>
      <c r="BE115" s="73">
        <v>155</v>
      </c>
      <c r="BF115" s="73">
        <v>215</v>
      </c>
      <c r="BG115" s="73">
        <v>438</v>
      </c>
      <c r="BH115" s="73">
        <v>677</v>
      </c>
      <c r="BI115" s="73">
        <v>1001</v>
      </c>
      <c r="BJ115" s="73">
        <v>1738</v>
      </c>
      <c r="BK115" s="73">
        <v>2329</v>
      </c>
      <c r="BL115" s="73">
        <v>4402</v>
      </c>
      <c r="BM115" s="73">
        <v>1</v>
      </c>
      <c r="BN115" s="73">
        <v>11234</v>
      </c>
      <c r="BP115" s="90">
        <v>2008</v>
      </c>
    </row>
    <row r="116" spans="2:68">
      <c r="B116" s="90">
        <v>2009</v>
      </c>
      <c r="C116" s="73">
        <v>15</v>
      </c>
      <c r="D116" s="73">
        <v>4</v>
      </c>
      <c r="E116" s="73">
        <v>5</v>
      </c>
      <c r="F116" s="73">
        <v>3</v>
      </c>
      <c r="G116" s="73">
        <v>6</v>
      </c>
      <c r="H116" s="73">
        <v>13</v>
      </c>
      <c r="I116" s="73">
        <v>16</v>
      </c>
      <c r="J116" s="73">
        <v>25</v>
      </c>
      <c r="K116" s="73">
        <v>33</v>
      </c>
      <c r="L116" s="73">
        <v>57</v>
      </c>
      <c r="M116" s="73">
        <v>83</v>
      </c>
      <c r="N116" s="73">
        <v>139</v>
      </c>
      <c r="O116" s="73">
        <v>249</v>
      </c>
      <c r="P116" s="73">
        <v>394</v>
      </c>
      <c r="Q116" s="73">
        <v>610</v>
      </c>
      <c r="R116" s="73">
        <v>918</v>
      </c>
      <c r="S116" s="73">
        <v>1241</v>
      </c>
      <c r="T116" s="73">
        <v>1994</v>
      </c>
      <c r="U116" s="73">
        <v>1</v>
      </c>
      <c r="V116" s="73">
        <v>5806</v>
      </c>
      <c r="X116" s="90">
        <v>2009</v>
      </c>
      <c r="Y116" s="73">
        <v>17</v>
      </c>
      <c r="Z116" s="73">
        <v>3</v>
      </c>
      <c r="AA116" s="73">
        <v>4</v>
      </c>
      <c r="AB116" s="73">
        <v>5</v>
      </c>
      <c r="AC116" s="73">
        <v>8</v>
      </c>
      <c r="AD116" s="73">
        <v>9</v>
      </c>
      <c r="AE116" s="73">
        <v>9</v>
      </c>
      <c r="AF116" s="73">
        <v>22</v>
      </c>
      <c r="AG116" s="73">
        <v>19</v>
      </c>
      <c r="AH116" s="73">
        <v>39</v>
      </c>
      <c r="AI116" s="73">
        <v>67</v>
      </c>
      <c r="AJ116" s="73">
        <v>110</v>
      </c>
      <c r="AK116" s="73">
        <v>201</v>
      </c>
      <c r="AL116" s="73">
        <v>277</v>
      </c>
      <c r="AM116" s="73">
        <v>403</v>
      </c>
      <c r="AN116" s="73">
        <v>663</v>
      </c>
      <c r="AO116" s="73">
        <v>1000</v>
      </c>
      <c r="AP116" s="73">
        <v>2334</v>
      </c>
      <c r="AQ116" s="73">
        <v>0</v>
      </c>
      <c r="AR116" s="73">
        <v>5190</v>
      </c>
      <c r="AT116" s="90">
        <v>2009</v>
      </c>
      <c r="AU116" s="73">
        <v>32</v>
      </c>
      <c r="AV116" s="73">
        <v>7</v>
      </c>
      <c r="AW116" s="73">
        <v>9</v>
      </c>
      <c r="AX116" s="73">
        <v>8</v>
      </c>
      <c r="AY116" s="73">
        <v>14</v>
      </c>
      <c r="AZ116" s="73">
        <v>22</v>
      </c>
      <c r="BA116" s="73">
        <v>25</v>
      </c>
      <c r="BB116" s="73">
        <v>47</v>
      </c>
      <c r="BC116" s="73">
        <v>52</v>
      </c>
      <c r="BD116" s="73">
        <v>96</v>
      </c>
      <c r="BE116" s="73">
        <v>150</v>
      </c>
      <c r="BF116" s="73">
        <v>249</v>
      </c>
      <c r="BG116" s="73">
        <v>450</v>
      </c>
      <c r="BH116" s="73">
        <v>671</v>
      </c>
      <c r="BI116" s="73">
        <v>1013</v>
      </c>
      <c r="BJ116" s="73">
        <v>1581</v>
      </c>
      <c r="BK116" s="73">
        <v>2241</v>
      </c>
      <c r="BL116" s="73">
        <v>4328</v>
      </c>
      <c r="BM116" s="73">
        <v>1</v>
      </c>
      <c r="BN116" s="73">
        <v>10996</v>
      </c>
      <c r="BP116" s="90">
        <v>2009</v>
      </c>
    </row>
    <row r="117" spans="2:68">
      <c r="B117" s="90">
        <v>2010</v>
      </c>
      <c r="C117" s="73">
        <v>20</v>
      </c>
      <c r="D117" s="73">
        <v>4</v>
      </c>
      <c r="E117" s="73">
        <v>2</v>
      </c>
      <c r="F117" s="73">
        <v>7</v>
      </c>
      <c r="G117" s="73">
        <v>10</v>
      </c>
      <c r="H117" s="73">
        <v>11</v>
      </c>
      <c r="I117" s="73">
        <v>12</v>
      </c>
      <c r="J117" s="73">
        <v>23</v>
      </c>
      <c r="K117" s="73">
        <v>35</v>
      </c>
      <c r="L117" s="73">
        <v>36</v>
      </c>
      <c r="M117" s="73">
        <v>80</v>
      </c>
      <c r="N117" s="73">
        <v>134</v>
      </c>
      <c r="O117" s="73">
        <v>264</v>
      </c>
      <c r="P117" s="73">
        <v>439</v>
      </c>
      <c r="Q117" s="73">
        <v>628</v>
      </c>
      <c r="R117" s="73">
        <v>938</v>
      </c>
      <c r="S117" s="73">
        <v>1278</v>
      </c>
      <c r="T117" s="73">
        <v>2277</v>
      </c>
      <c r="U117" s="73">
        <v>0</v>
      </c>
      <c r="V117" s="73">
        <v>6198</v>
      </c>
      <c r="X117" s="90">
        <v>2010</v>
      </c>
      <c r="Y117" s="73">
        <v>17</v>
      </c>
      <c r="Z117" s="73">
        <v>4</v>
      </c>
      <c r="AA117" s="73">
        <v>3</v>
      </c>
      <c r="AB117" s="73">
        <v>4</v>
      </c>
      <c r="AC117" s="73">
        <v>7</v>
      </c>
      <c r="AD117" s="73">
        <v>8</v>
      </c>
      <c r="AE117" s="73">
        <v>9</v>
      </c>
      <c r="AF117" s="73">
        <v>13</v>
      </c>
      <c r="AG117" s="73">
        <v>28</v>
      </c>
      <c r="AH117" s="73">
        <v>44</v>
      </c>
      <c r="AI117" s="73">
        <v>80</v>
      </c>
      <c r="AJ117" s="73">
        <v>97</v>
      </c>
      <c r="AK117" s="73">
        <v>180</v>
      </c>
      <c r="AL117" s="73">
        <v>292</v>
      </c>
      <c r="AM117" s="73">
        <v>470</v>
      </c>
      <c r="AN117" s="73">
        <v>636</v>
      </c>
      <c r="AO117" s="73">
        <v>1109</v>
      </c>
      <c r="AP117" s="73">
        <v>2719</v>
      </c>
      <c r="AQ117" s="73">
        <v>2</v>
      </c>
      <c r="AR117" s="73">
        <v>5722</v>
      </c>
      <c r="AT117" s="90">
        <v>2010</v>
      </c>
      <c r="AU117" s="73">
        <v>37</v>
      </c>
      <c r="AV117" s="73">
        <v>8</v>
      </c>
      <c r="AW117" s="73">
        <v>5</v>
      </c>
      <c r="AX117" s="73">
        <v>11</v>
      </c>
      <c r="AY117" s="73">
        <v>17</v>
      </c>
      <c r="AZ117" s="73">
        <v>19</v>
      </c>
      <c r="BA117" s="73">
        <v>21</v>
      </c>
      <c r="BB117" s="73">
        <v>36</v>
      </c>
      <c r="BC117" s="73">
        <v>63</v>
      </c>
      <c r="BD117" s="73">
        <v>80</v>
      </c>
      <c r="BE117" s="73">
        <v>160</v>
      </c>
      <c r="BF117" s="73">
        <v>231</v>
      </c>
      <c r="BG117" s="73">
        <v>444</v>
      </c>
      <c r="BH117" s="73">
        <v>731</v>
      </c>
      <c r="BI117" s="73">
        <v>1098</v>
      </c>
      <c r="BJ117" s="73">
        <v>1574</v>
      </c>
      <c r="BK117" s="73">
        <v>2387</v>
      </c>
      <c r="BL117" s="73">
        <v>4996</v>
      </c>
      <c r="BM117" s="73">
        <v>2</v>
      </c>
      <c r="BN117" s="73">
        <v>11920</v>
      </c>
      <c r="BP117" s="90">
        <v>2010</v>
      </c>
    </row>
    <row r="118" spans="2:68">
      <c r="B118" s="90">
        <v>2011</v>
      </c>
      <c r="C118" s="73">
        <v>23</v>
      </c>
      <c r="D118" s="73">
        <v>3</v>
      </c>
      <c r="E118" s="73">
        <v>1</v>
      </c>
      <c r="F118" s="73">
        <v>4</v>
      </c>
      <c r="G118" s="73">
        <v>5</v>
      </c>
      <c r="H118" s="73">
        <v>4</v>
      </c>
      <c r="I118" s="73">
        <v>5</v>
      </c>
      <c r="J118" s="73">
        <v>21</v>
      </c>
      <c r="K118" s="73">
        <v>33</v>
      </c>
      <c r="L118" s="73">
        <v>47</v>
      </c>
      <c r="M118" s="73">
        <v>88</v>
      </c>
      <c r="N118" s="73">
        <v>145</v>
      </c>
      <c r="O118" s="73">
        <v>254</v>
      </c>
      <c r="P118" s="73">
        <v>432</v>
      </c>
      <c r="Q118" s="73">
        <v>644</v>
      </c>
      <c r="R118" s="73">
        <v>971</v>
      </c>
      <c r="S118" s="73">
        <v>1376</v>
      </c>
      <c r="T118" s="73">
        <v>2475</v>
      </c>
      <c r="U118" s="73">
        <v>0</v>
      </c>
      <c r="V118" s="73">
        <v>6531</v>
      </c>
      <c r="X118" s="90">
        <v>2011</v>
      </c>
      <c r="Y118" s="73">
        <v>6</v>
      </c>
      <c r="Z118" s="73">
        <v>4</v>
      </c>
      <c r="AA118" s="73">
        <v>2</v>
      </c>
      <c r="AB118" s="73">
        <v>5</v>
      </c>
      <c r="AC118" s="73">
        <v>4</v>
      </c>
      <c r="AD118" s="73">
        <v>10</v>
      </c>
      <c r="AE118" s="73">
        <v>6</v>
      </c>
      <c r="AF118" s="73">
        <v>14</v>
      </c>
      <c r="AG118" s="73">
        <v>19</v>
      </c>
      <c r="AH118" s="73">
        <v>34</v>
      </c>
      <c r="AI118" s="73">
        <v>77</v>
      </c>
      <c r="AJ118" s="73">
        <v>129</v>
      </c>
      <c r="AK118" s="73">
        <v>189</v>
      </c>
      <c r="AL118" s="73">
        <v>308</v>
      </c>
      <c r="AM118" s="73">
        <v>480</v>
      </c>
      <c r="AN118" s="73">
        <v>663</v>
      </c>
      <c r="AO118" s="73">
        <v>1059</v>
      </c>
      <c r="AP118" s="73">
        <v>2931</v>
      </c>
      <c r="AQ118" s="73">
        <v>0</v>
      </c>
      <c r="AR118" s="73">
        <v>5940</v>
      </c>
      <c r="AT118" s="90">
        <v>2011</v>
      </c>
      <c r="AU118" s="73">
        <v>29</v>
      </c>
      <c r="AV118" s="73">
        <v>7</v>
      </c>
      <c r="AW118" s="73">
        <v>3</v>
      </c>
      <c r="AX118" s="73">
        <v>9</v>
      </c>
      <c r="AY118" s="73">
        <v>9</v>
      </c>
      <c r="AZ118" s="73">
        <v>14</v>
      </c>
      <c r="BA118" s="73">
        <v>11</v>
      </c>
      <c r="BB118" s="73">
        <v>35</v>
      </c>
      <c r="BC118" s="73">
        <v>52</v>
      </c>
      <c r="BD118" s="73">
        <v>81</v>
      </c>
      <c r="BE118" s="73">
        <v>165</v>
      </c>
      <c r="BF118" s="73">
        <v>274</v>
      </c>
      <c r="BG118" s="73">
        <v>443</v>
      </c>
      <c r="BH118" s="73">
        <v>740</v>
      </c>
      <c r="BI118" s="73">
        <v>1124</v>
      </c>
      <c r="BJ118" s="73">
        <v>1634</v>
      </c>
      <c r="BK118" s="73">
        <v>2435</v>
      </c>
      <c r="BL118" s="73">
        <v>5406</v>
      </c>
      <c r="BM118" s="73">
        <v>0</v>
      </c>
      <c r="BN118" s="73">
        <v>12471</v>
      </c>
      <c r="BP118" s="90">
        <v>2011</v>
      </c>
    </row>
    <row r="119" spans="2:68">
      <c r="B119" s="90">
        <v>2012</v>
      </c>
      <c r="C119" s="73">
        <v>15</v>
      </c>
      <c r="D119" s="73">
        <v>4</v>
      </c>
      <c r="E119" s="73">
        <v>5</v>
      </c>
      <c r="F119" s="73">
        <v>3</v>
      </c>
      <c r="G119" s="73">
        <v>4</v>
      </c>
      <c r="H119" s="73">
        <v>7</v>
      </c>
      <c r="I119" s="73">
        <v>13</v>
      </c>
      <c r="J119" s="73">
        <v>14</v>
      </c>
      <c r="K119" s="73">
        <v>28</v>
      </c>
      <c r="L119" s="73">
        <v>48</v>
      </c>
      <c r="M119" s="73">
        <v>79</v>
      </c>
      <c r="N119" s="73">
        <v>139</v>
      </c>
      <c r="O119" s="73">
        <v>257</v>
      </c>
      <c r="P119" s="73">
        <v>454</v>
      </c>
      <c r="Q119" s="73">
        <v>684</v>
      </c>
      <c r="R119" s="73">
        <v>965</v>
      </c>
      <c r="S119" s="73">
        <v>1360</v>
      </c>
      <c r="T119" s="73">
        <v>2717</v>
      </c>
      <c r="U119" s="73">
        <v>0</v>
      </c>
      <c r="V119" s="73">
        <v>6796</v>
      </c>
      <c r="X119" s="90">
        <v>2012</v>
      </c>
      <c r="Y119" s="73">
        <v>12</v>
      </c>
      <c r="Z119" s="73">
        <v>3</v>
      </c>
      <c r="AA119" s="73">
        <v>6</v>
      </c>
      <c r="AB119" s="73">
        <v>4</v>
      </c>
      <c r="AC119" s="73">
        <v>6</v>
      </c>
      <c r="AD119" s="73">
        <v>7</v>
      </c>
      <c r="AE119" s="73">
        <v>12</v>
      </c>
      <c r="AF119" s="73">
        <v>10</v>
      </c>
      <c r="AG119" s="73">
        <v>32</v>
      </c>
      <c r="AH119" s="73">
        <v>39</v>
      </c>
      <c r="AI119" s="73">
        <v>70</v>
      </c>
      <c r="AJ119" s="73">
        <v>95</v>
      </c>
      <c r="AK119" s="73">
        <v>201</v>
      </c>
      <c r="AL119" s="73">
        <v>339</v>
      </c>
      <c r="AM119" s="73">
        <v>483</v>
      </c>
      <c r="AN119" s="73">
        <v>701</v>
      </c>
      <c r="AO119" s="73">
        <v>1143</v>
      </c>
      <c r="AP119" s="73">
        <v>3251</v>
      </c>
      <c r="AQ119" s="73">
        <v>0</v>
      </c>
      <c r="AR119" s="73">
        <v>6414</v>
      </c>
      <c r="AT119" s="90">
        <v>2012</v>
      </c>
      <c r="AU119" s="73">
        <v>27</v>
      </c>
      <c r="AV119" s="73">
        <v>7</v>
      </c>
      <c r="AW119" s="73">
        <v>11</v>
      </c>
      <c r="AX119" s="73">
        <v>7</v>
      </c>
      <c r="AY119" s="73">
        <v>10</v>
      </c>
      <c r="AZ119" s="73">
        <v>14</v>
      </c>
      <c r="BA119" s="73">
        <v>25</v>
      </c>
      <c r="BB119" s="73">
        <v>24</v>
      </c>
      <c r="BC119" s="73">
        <v>60</v>
      </c>
      <c r="BD119" s="73">
        <v>87</v>
      </c>
      <c r="BE119" s="73">
        <v>149</v>
      </c>
      <c r="BF119" s="73">
        <v>234</v>
      </c>
      <c r="BG119" s="73">
        <v>458</v>
      </c>
      <c r="BH119" s="73">
        <v>793</v>
      </c>
      <c r="BI119" s="73">
        <v>1167</v>
      </c>
      <c r="BJ119" s="73">
        <v>1666</v>
      </c>
      <c r="BK119" s="73">
        <v>2503</v>
      </c>
      <c r="BL119" s="73">
        <v>5968</v>
      </c>
      <c r="BM119" s="73">
        <v>0</v>
      </c>
      <c r="BN119" s="73">
        <v>13210</v>
      </c>
      <c r="BP119" s="90">
        <v>2012</v>
      </c>
    </row>
    <row r="120" spans="2:68">
      <c r="B120" s="90">
        <v>2013</v>
      </c>
      <c r="C120" s="73">
        <v>26</v>
      </c>
      <c r="D120" s="73">
        <v>5</v>
      </c>
      <c r="E120" s="73">
        <v>3</v>
      </c>
      <c r="F120" s="73">
        <v>6</v>
      </c>
      <c r="G120" s="73">
        <v>3</v>
      </c>
      <c r="H120" s="73">
        <v>12</v>
      </c>
      <c r="I120" s="73">
        <v>15</v>
      </c>
      <c r="J120" s="73">
        <v>23</v>
      </c>
      <c r="K120" s="73">
        <v>31</v>
      </c>
      <c r="L120" s="73">
        <v>43</v>
      </c>
      <c r="M120" s="73">
        <v>69</v>
      </c>
      <c r="N120" s="73">
        <v>148</v>
      </c>
      <c r="O120" s="73">
        <v>247</v>
      </c>
      <c r="P120" s="73">
        <v>507</v>
      </c>
      <c r="Q120" s="73">
        <v>707</v>
      </c>
      <c r="R120" s="73">
        <v>983</v>
      </c>
      <c r="S120" s="73">
        <v>1259</v>
      </c>
      <c r="T120" s="73">
        <v>2483</v>
      </c>
      <c r="U120" s="73">
        <v>0</v>
      </c>
      <c r="V120" s="73">
        <v>6570</v>
      </c>
      <c r="X120" s="90">
        <v>2013</v>
      </c>
      <c r="Y120" s="73">
        <v>12</v>
      </c>
      <c r="Z120" s="73">
        <v>5</v>
      </c>
      <c r="AA120" s="73">
        <v>2</v>
      </c>
      <c r="AB120" s="73">
        <v>8</v>
      </c>
      <c r="AC120" s="73">
        <v>4</v>
      </c>
      <c r="AD120" s="73">
        <v>10</v>
      </c>
      <c r="AE120" s="73">
        <v>13</v>
      </c>
      <c r="AF120" s="73">
        <v>13</v>
      </c>
      <c r="AG120" s="73">
        <v>16</v>
      </c>
      <c r="AH120" s="73">
        <v>35</v>
      </c>
      <c r="AI120" s="73">
        <v>73</v>
      </c>
      <c r="AJ120" s="73">
        <v>115</v>
      </c>
      <c r="AK120" s="73">
        <v>188</v>
      </c>
      <c r="AL120" s="73">
        <v>325</v>
      </c>
      <c r="AM120" s="73">
        <v>456</v>
      </c>
      <c r="AN120" s="73">
        <v>708</v>
      </c>
      <c r="AO120" s="73">
        <v>1056</v>
      </c>
      <c r="AP120" s="73">
        <v>2865</v>
      </c>
      <c r="AQ120" s="73">
        <v>1</v>
      </c>
      <c r="AR120" s="73">
        <v>5905</v>
      </c>
      <c r="AT120" s="90">
        <v>2013</v>
      </c>
      <c r="AU120" s="73">
        <v>38</v>
      </c>
      <c r="AV120" s="73">
        <v>10</v>
      </c>
      <c r="AW120" s="73">
        <v>5</v>
      </c>
      <c r="AX120" s="73">
        <v>14</v>
      </c>
      <c r="AY120" s="73">
        <v>7</v>
      </c>
      <c r="AZ120" s="73">
        <v>22</v>
      </c>
      <c r="BA120" s="73">
        <v>28</v>
      </c>
      <c r="BB120" s="73">
        <v>36</v>
      </c>
      <c r="BC120" s="73">
        <v>47</v>
      </c>
      <c r="BD120" s="73">
        <v>78</v>
      </c>
      <c r="BE120" s="73">
        <v>142</v>
      </c>
      <c r="BF120" s="73">
        <v>263</v>
      </c>
      <c r="BG120" s="73">
        <v>435</v>
      </c>
      <c r="BH120" s="73">
        <v>832</v>
      </c>
      <c r="BI120" s="73">
        <v>1163</v>
      </c>
      <c r="BJ120" s="73">
        <v>1691</v>
      </c>
      <c r="BK120" s="73">
        <v>2315</v>
      </c>
      <c r="BL120" s="73">
        <v>5348</v>
      </c>
      <c r="BM120" s="73">
        <v>1</v>
      </c>
      <c r="BN120" s="73">
        <v>12475</v>
      </c>
      <c r="BP120" s="90">
        <v>2013</v>
      </c>
    </row>
    <row r="121" spans="2:68">
      <c r="B121" s="90">
        <v>2014</v>
      </c>
      <c r="C121" s="73">
        <v>20</v>
      </c>
      <c r="D121" s="73">
        <v>2</v>
      </c>
      <c r="E121" s="73">
        <v>4</v>
      </c>
      <c r="F121" s="73">
        <v>7</v>
      </c>
      <c r="G121" s="73">
        <v>7</v>
      </c>
      <c r="H121" s="73">
        <v>10</v>
      </c>
      <c r="I121" s="73">
        <v>13</v>
      </c>
      <c r="J121" s="73">
        <v>21</v>
      </c>
      <c r="K121" s="73">
        <v>38</v>
      </c>
      <c r="L121" s="73">
        <v>59</v>
      </c>
      <c r="M121" s="73">
        <v>92</v>
      </c>
      <c r="N121" s="73">
        <v>156</v>
      </c>
      <c r="O121" s="73">
        <v>278</v>
      </c>
      <c r="P121" s="73">
        <v>552</v>
      </c>
      <c r="Q121" s="73">
        <v>776</v>
      </c>
      <c r="R121" s="73">
        <v>1025</v>
      </c>
      <c r="S121" s="73">
        <v>1382</v>
      </c>
      <c r="T121" s="73">
        <v>2745</v>
      </c>
      <c r="U121" s="73">
        <v>0</v>
      </c>
      <c r="V121" s="73">
        <v>7187</v>
      </c>
      <c r="X121" s="90">
        <v>2014</v>
      </c>
      <c r="Y121" s="73">
        <v>9</v>
      </c>
      <c r="Z121" s="73">
        <v>5</v>
      </c>
      <c r="AA121" s="73">
        <v>4</v>
      </c>
      <c r="AB121" s="73">
        <v>2</v>
      </c>
      <c r="AC121" s="73">
        <v>2</v>
      </c>
      <c r="AD121" s="73">
        <v>13</v>
      </c>
      <c r="AE121" s="73">
        <v>6</v>
      </c>
      <c r="AF121" s="73">
        <v>14</v>
      </c>
      <c r="AG121" s="73">
        <v>26</v>
      </c>
      <c r="AH121" s="73">
        <v>45</v>
      </c>
      <c r="AI121" s="73">
        <v>78</v>
      </c>
      <c r="AJ121" s="73">
        <v>137</v>
      </c>
      <c r="AK121" s="73">
        <v>218</v>
      </c>
      <c r="AL121" s="73">
        <v>391</v>
      </c>
      <c r="AM121" s="73">
        <v>559</v>
      </c>
      <c r="AN121" s="73">
        <v>745</v>
      </c>
      <c r="AO121" s="73">
        <v>1095</v>
      </c>
      <c r="AP121" s="73">
        <v>3272</v>
      </c>
      <c r="AQ121" s="73">
        <v>0</v>
      </c>
      <c r="AR121" s="73">
        <v>6621</v>
      </c>
      <c r="AT121" s="90">
        <v>2014</v>
      </c>
      <c r="AU121" s="73">
        <v>29</v>
      </c>
      <c r="AV121" s="73">
        <v>7</v>
      </c>
      <c r="AW121" s="73">
        <v>8</v>
      </c>
      <c r="AX121" s="73">
        <v>9</v>
      </c>
      <c r="AY121" s="73">
        <v>9</v>
      </c>
      <c r="AZ121" s="73">
        <v>23</v>
      </c>
      <c r="BA121" s="73">
        <v>19</v>
      </c>
      <c r="BB121" s="73">
        <v>35</v>
      </c>
      <c r="BC121" s="73">
        <v>64</v>
      </c>
      <c r="BD121" s="73">
        <v>104</v>
      </c>
      <c r="BE121" s="73">
        <v>170</v>
      </c>
      <c r="BF121" s="73">
        <v>293</v>
      </c>
      <c r="BG121" s="73">
        <v>496</v>
      </c>
      <c r="BH121" s="73">
        <v>943</v>
      </c>
      <c r="BI121" s="73">
        <v>1335</v>
      </c>
      <c r="BJ121" s="73">
        <v>1770</v>
      </c>
      <c r="BK121" s="73">
        <v>2477</v>
      </c>
      <c r="BL121" s="73">
        <v>6017</v>
      </c>
      <c r="BM121" s="73">
        <v>0</v>
      </c>
      <c r="BN121" s="73">
        <v>13808</v>
      </c>
      <c r="BP121" s="90">
        <v>2014</v>
      </c>
    </row>
    <row r="122" spans="2:68">
      <c r="B122" s="90">
        <v>2015</v>
      </c>
      <c r="C122" s="73">
        <v>21</v>
      </c>
      <c r="D122" s="73">
        <v>2</v>
      </c>
      <c r="E122" s="73">
        <v>3</v>
      </c>
      <c r="F122" s="73">
        <v>8</v>
      </c>
      <c r="G122" s="73">
        <v>9</v>
      </c>
      <c r="H122" s="73">
        <v>8</v>
      </c>
      <c r="I122" s="73">
        <v>11</v>
      </c>
      <c r="J122" s="73">
        <v>14</v>
      </c>
      <c r="K122" s="73">
        <v>22</v>
      </c>
      <c r="L122" s="73">
        <v>75</v>
      </c>
      <c r="M122" s="73">
        <v>113</v>
      </c>
      <c r="N122" s="73">
        <v>168</v>
      </c>
      <c r="O122" s="73">
        <v>275</v>
      </c>
      <c r="P122" s="73">
        <v>553</v>
      </c>
      <c r="Q122" s="73">
        <v>729</v>
      </c>
      <c r="R122" s="73">
        <v>1058</v>
      </c>
      <c r="S122" s="73">
        <v>1284</v>
      </c>
      <c r="T122" s="73">
        <v>2890</v>
      </c>
      <c r="U122" s="73">
        <v>0</v>
      </c>
      <c r="V122" s="73">
        <v>7243</v>
      </c>
      <c r="X122" s="90">
        <v>2015</v>
      </c>
      <c r="Y122" s="73">
        <v>18</v>
      </c>
      <c r="Z122" s="73">
        <v>3</v>
      </c>
      <c r="AA122" s="73">
        <v>7</v>
      </c>
      <c r="AB122" s="73">
        <v>1</v>
      </c>
      <c r="AC122" s="73">
        <v>7</v>
      </c>
      <c r="AD122" s="73">
        <v>3</v>
      </c>
      <c r="AE122" s="73">
        <v>11</v>
      </c>
      <c r="AF122" s="73">
        <v>17</v>
      </c>
      <c r="AG122" s="73">
        <v>17</v>
      </c>
      <c r="AH122" s="73">
        <v>33</v>
      </c>
      <c r="AI122" s="73">
        <v>76</v>
      </c>
      <c r="AJ122" s="73">
        <v>131</v>
      </c>
      <c r="AK122" s="73">
        <v>195</v>
      </c>
      <c r="AL122" s="73">
        <v>398</v>
      </c>
      <c r="AM122" s="73">
        <v>589</v>
      </c>
      <c r="AN122" s="73">
        <v>790</v>
      </c>
      <c r="AO122" s="73">
        <v>1071</v>
      </c>
      <c r="AP122" s="73">
        <v>3735</v>
      </c>
      <c r="AQ122" s="73">
        <v>0</v>
      </c>
      <c r="AR122" s="73">
        <v>7102</v>
      </c>
      <c r="AT122" s="90">
        <v>2015</v>
      </c>
      <c r="AU122" s="73">
        <v>39</v>
      </c>
      <c r="AV122" s="73">
        <v>5</v>
      </c>
      <c r="AW122" s="73">
        <v>10</v>
      </c>
      <c r="AX122" s="73">
        <v>9</v>
      </c>
      <c r="AY122" s="73">
        <v>16</v>
      </c>
      <c r="AZ122" s="73">
        <v>11</v>
      </c>
      <c r="BA122" s="73">
        <v>22</v>
      </c>
      <c r="BB122" s="73">
        <v>31</v>
      </c>
      <c r="BC122" s="73">
        <v>39</v>
      </c>
      <c r="BD122" s="73">
        <v>108</v>
      </c>
      <c r="BE122" s="73">
        <v>189</v>
      </c>
      <c r="BF122" s="73">
        <v>299</v>
      </c>
      <c r="BG122" s="73">
        <v>470</v>
      </c>
      <c r="BH122" s="73">
        <v>951</v>
      </c>
      <c r="BI122" s="73">
        <v>1318</v>
      </c>
      <c r="BJ122" s="73">
        <v>1848</v>
      </c>
      <c r="BK122" s="73">
        <v>2355</v>
      </c>
      <c r="BL122" s="73">
        <v>6625</v>
      </c>
      <c r="BM122" s="73">
        <v>0</v>
      </c>
      <c r="BN122" s="73">
        <v>14345</v>
      </c>
      <c r="BP122" s="90">
        <v>2015</v>
      </c>
    </row>
    <row r="123" spans="2:68">
      <c r="B123" s="90">
        <v>2016</v>
      </c>
      <c r="C123" s="73">
        <v>20</v>
      </c>
      <c r="D123" s="73">
        <v>5</v>
      </c>
      <c r="E123" s="73">
        <v>6</v>
      </c>
      <c r="F123" s="73">
        <v>2</v>
      </c>
      <c r="G123" s="73">
        <v>5</v>
      </c>
      <c r="H123" s="73">
        <v>10</v>
      </c>
      <c r="I123" s="73">
        <v>15</v>
      </c>
      <c r="J123" s="73">
        <v>19</v>
      </c>
      <c r="K123" s="73">
        <v>35</v>
      </c>
      <c r="L123" s="73">
        <v>59</v>
      </c>
      <c r="M123" s="73">
        <v>88</v>
      </c>
      <c r="N123" s="73">
        <v>167</v>
      </c>
      <c r="O123" s="73">
        <v>284</v>
      </c>
      <c r="P123" s="73">
        <v>498</v>
      </c>
      <c r="Q123" s="73">
        <v>807</v>
      </c>
      <c r="R123" s="73">
        <v>1009</v>
      </c>
      <c r="S123" s="73">
        <v>1292</v>
      </c>
      <c r="T123" s="73">
        <v>3009</v>
      </c>
      <c r="U123" s="73">
        <v>0</v>
      </c>
      <c r="V123" s="73">
        <v>7330</v>
      </c>
      <c r="X123" s="90">
        <v>2016</v>
      </c>
      <c r="Y123" s="73">
        <v>9</v>
      </c>
      <c r="Z123" s="73">
        <v>2</v>
      </c>
      <c r="AA123" s="73">
        <v>2</v>
      </c>
      <c r="AB123" s="73">
        <v>4</v>
      </c>
      <c r="AC123" s="73">
        <v>3</v>
      </c>
      <c r="AD123" s="73">
        <v>6</v>
      </c>
      <c r="AE123" s="73">
        <v>8</v>
      </c>
      <c r="AF123" s="73">
        <v>16</v>
      </c>
      <c r="AG123" s="73">
        <v>29</v>
      </c>
      <c r="AH123" s="73">
        <v>39</v>
      </c>
      <c r="AI123" s="73">
        <v>72</v>
      </c>
      <c r="AJ123" s="73">
        <v>125</v>
      </c>
      <c r="AK123" s="73">
        <v>232</v>
      </c>
      <c r="AL123" s="73">
        <v>410</v>
      </c>
      <c r="AM123" s="73">
        <v>590</v>
      </c>
      <c r="AN123" s="73">
        <v>797</v>
      </c>
      <c r="AO123" s="73">
        <v>1114</v>
      </c>
      <c r="AP123" s="73">
        <v>3708</v>
      </c>
      <c r="AQ123" s="73">
        <v>0</v>
      </c>
      <c r="AR123" s="73">
        <v>7166</v>
      </c>
      <c r="AT123" s="90">
        <v>2016</v>
      </c>
      <c r="AU123" s="73">
        <v>29</v>
      </c>
      <c r="AV123" s="73">
        <v>7</v>
      </c>
      <c r="AW123" s="73">
        <v>8</v>
      </c>
      <c r="AX123" s="73">
        <v>6</v>
      </c>
      <c r="AY123" s="73">
        <v>8</v>
      </c>
      <c r="AZ123" s="73">
        <v>16</v>
      </c>
      <c r="BA123" s="73">
        <v>23</v>
      </c>
      <c r="BB123" s="73">
        <v>35</v>
      </c>
      <c r="BC123" s="73">
        <v>64</v>
      </c>
      <c r="BD123" s="73">
        <v>98</v>
      </c>
      <c r="BE123" s="73">
        <v>160</v>
      </c>
      <c r="BF123" s="73">
        <v>292</v>
      </c>
      <c r="BG123" s="73">
        <v>516</v>
      </c>
      <c r="BH123" s="73">
        <v>908</v>
      </c>
      <c r="BI123" s="73">
        <v>1397</v>
      </c>
      <c r="BJ123" s="73">
        <v>1806</v>
      </c>
      <c r="BK123" s="73">
        <v>2406</v>
      </c>
      <c r="BL123" s="73">
        <v>6717</v>
      </c>
      <c r="BM123" s="73">
        <v>0</v>
      </c>
      <c r="BN123" s="73">
        <v>14496</v>
      </c>
      <c r="BP123" s="90">
        <v>2016</v>
      </c>
    </row>
    <row r="124" spans="2:68">
      <c r="B124" s="90">
        <v>2017</v>
      </c>
      <c r="C124" s="73">
        <v>13</v>
      </c>
      <c r="D124" s="73">
        <v>7</v>
      </c>
      <c r="E124" s="73">
        <v>7</v>
      </c>
      <c r="F124" s="73">
        <v>6</v>
      </c>
      <c r="G124" s="73">
        <v>9</v>
      </c>
      <c r="H124" s="73">
        <v>5</v>
      </c>
      <c r="I124" s="73">
        <v>10</v>
      </c>
      <c r="J124" s="73">
        <v>21</v>
      </c>
      <c r="K124" s="73">
        <v>35</v>
      </c>
      <c r="L124" s="73">
        <v>62</v>
      </c>
      <c r="M124" s="73">
        <v>95</v>
      </c>
      <c r="N124" s="73">
        <v>171</v>
      </c>
      <c r="O124" s="73">
        <v>344</v>
      </c>
      <c r="P124" s="73">
        <v>526</v>
      </c>
      <c r="Q124" s="73">
        <v>910</v>
      </c>
      <c r="R124" s="73">
        <v>1156</v>
      </c>
      <c r="S124" s="73">
        <v>1393</v>
      </c>
      <c r="T124" s="73">
        <v>3314</v>
      </c>
      <c r="U124" s="73">
        <v>0</v>
      </c>
      <c r="V124" s="73">
        <v>8084</v>
      </c>
      <c r="X124" s="90">
        <v>2017</v>
      </c>
      <c r="Y124" s="73">
        <v>13</v>
      </c>
      <c r="Z124" s="73">
        <v>6</v>
      </c>
      <c r="AA124" s="73">
        <v>2</v>
      </c>
      <c r="AB124" s="73">
        <v>6</v>
      </c>
      <c r="AC124" s="73">
        <v>4</v>
      </c>
      <c r="AD124" s="73">
        <v>5</v>
      </c>
      <c r="AE124" s="73">
        <v>13</v>
      </c>
      <c r="AF124" s="73">
        <v>19</v>
      </c>
      <c r="AG124" s="73">
        <v>27</v>
      </c>
      <c r="AH124" s="73">
        <v>51</v>
      </c>
      <c r="AI124" s="73">
        <v>84</v>
      </c>
      <c r="AJ124" s="73">
        <v>148</v>
      </c>
      <c r="AK124" s="73">
        <v>236</v>
      </c>
      <c r="AL124" s="73">
        <v>405</v>
      </c>
      <c r="AM124" s="73">
        <v>684</v>
      </c>
      <c r="AN124" s="73">
        <v>906</v>
      </c>
      <c r="AO124" s="73">
        <v>1224</v>
      </c>
      <c r="AP124" s="73">
        <v>4046</v>
      </c>
      <c r="AQ124" s="73">
        <v>1</v>
      </c>
      <c r="AR124" s="73">
        <v>7880</v>
      </c>
      <c r="AT124" s="90">
        <v>2017</v>
      </c>
      <c r="AU124" s="73">
        <v>26</v>
      </c>
      <c r="AV124" s="73">
        <v>13</v>
      </c>
      <c r="AW124" s="73">
        <v>9</v>
      </c>
      <c r="AX124" s="73">
        <v>12</v>
      </c>
      <c r="AY124" s="73">
        <v>13</v>
      </c>
      <c r="AZ124" s="73">
        <v>10</v>
      </c>
      <c r="BA124" s="73">
        <v>23</v>
      </c>
      <c r="BB124" s="73">
        <v>40</v>
      </c>
      <c r="BC124" s="73">
        <v>62</v>
      </c>
      <c r="BD124" s="73">
        <v>113</v>
      </c>
      <c r="BE124" s="73">
        <v>179</v>
      </c>
      <c r="BF124" s="73">
        <v>319</v>
      </c>
      <c r="BG124" s="73">
        <v>580</v>
      </c>
      <c r="BH124" s="73">
        <v>931</v>
      </c>
      <c r="BI124" s="73">
        <v>1594</v>
      </c>
      <c r="BJ124" s="73">
        <v>2062</v>
      </c>
      <c r="BK124" s="73">
        <v>2617</v>
      </c>
      <c r="BL124" s="73">
        <v>7360</v>
      </c>
      <c r="BM124" s="73">
        <v>1</v>
      </c>
      <c r="BN124" s="73">
        <v>15964</v>
      </c>
      <c r="BP124" s="90">
        <v>2017</v>
      </c>
    </row>
    <row r="125" spans="2:68">
      <c r="B125" s="90">
        <v>2018</v>
      </c>
      <c r="C125" s="73">
        <v>15</v>
      </c>
      <c r="D125" s="73">
        <v>5</v>
      </c>
      <c r="E125" s="73">
        <v>2</v>
      </c>
      <c r="F125" s="73">
        <v>4</v>
      </c>
      <c r="G125" s="73">
        <v>6</v>
      </c>
      <c r="H125" s="73">
        <v>8</v>
      </c>
      <c r="I125" s="73">
        <v>17</v>
      </c>
      <c r="J125" s="73">
        <v>13</v>
      </c>
      <c r="K125" s="73">
        <v>28</v>
      </c>
      <c r="L125" s="73">
        <v>61</v>
      </c>
      <c r="M125" s="73">
        <v>91</v>
      </c>
      <c r="N125" s="73">
        <v>195</v>
      </c>
      <c r="O125" s="73">
        <v>282</v>
      </c>
      <c r="P125" s="73">
        <v>502</v>
      </c>
      <c r="Q125" s="73">
        <v>820</v>
      </c>
      <c r="R125" s="73">
        <v>1052</v>
      </c>
      <c r="S125" s="73">
        <v>1268</v>
      </c>
      <c r="T125" s="73">
        <v>3031</v>
      </c>
      <c r="U125" s="73">
        <v>0</v>
      </c>
      <c r="V125" s="73">
        <v>7400</v>
      </c>
      <c r="X125" s="90">
        <v>2018</v>
      </c>
      <c r="Y125" s="73">
        <v>9</v>
      </c>
      <c r="Z125" s="73">
        <v>2</v>
      </c>
      <c r="AA125" s="73">
        <v>3</v>
      </c>
      <c r="AB125" s="73">
        <v>3</v>
      </c>
      <c r="AC125" s="73">
        <v>4</v>
      </c>
      <c r="AD125" s="73">
        <v>5</v>
      </c>
      <c r="AE125" s="73">
        <v>4</v>
      </c>
      <c r="AF125" s="73">
        <v>11</v>
      </c>
      <c r="AG125" s="73">
        <v>22</v>
      </c>
      <c r="AH125" s="73">
        <v>43</v>
      </c>
      <c r="AI125" s="73">
        <v>71</v>
      </c>
      <c r="AJ125" s="73">
        <v>148</v>
      </c>
      <c r="AK125" s="73">
        <v>237</v>
      </c>
      <c r="AL125" s="73">
        <v>400</v>
      </c>
      <c r="AM125" s="73">
        <v>631</v>
      </c>
      <c r="AN125" s="73">
        <v>820</v>
      </c>
      <c r="AO125" s="73">
        <v>1008</v>
      </c>
      <c r="AP125" s="73">
        <v>3536</v>
      </c>
      <c r="AQ125" s="73">
        <v>0</v>
      </c>
      <c r="AR125" s="73">
        <v>6957</v>
      </c>
      <c r="AT125" s="90">
        <v>2018</v>
      </c>
      <c r="AU125" s="73">
        <v>24</v>
      </c>
      <c r="AV125" s="73">
        <v>7</v>
      </c>
      <c r="AW125" s="73">
        <v>5</v>
      </c>
      <c r="AX125" s="73">
        <v>7</v>
      </c>
      <c r="AY125" s="73">
        <v>10</v>
      </c>
      <c r="AZ125" s="73">
        <v>13</v>
      </c>
      <c r="BA125" s="73">
        <v>21</v>
      </c>
      <c r="BB125" s="73">
        <v>24</v>
      </c>
      <c r="BC125" s="73">
        <v>50</v>
      </c>
      <c r="BD125" s="73">
        <v>104</v>
      </c>
      <c r="BE125" s="73">
        <v>162</v>
      </c>
      <c r="BF125" s="73">
        <v>343</v>
      </c>
      <c r="BG125" s="73">
        <v>519</v>
      </c>
      <c r="BH125" s="73">
        <v>902</v>
      </c>
      <c r="BI125" s="73">
        <v>1451</v>
      </c>
      <c r="BJ125" s="73">
        <v>1872</v>
      </c>
      <c r="BK125" s="73">
        <v>2276</v>
      </c>
      <c r="BL125" s="73">
        <v>6567</v>
      </c>
      <c r="BM125" s="73">
        <v>0</v>
      </c>
      <c r="BN125" s="73">
        <v>14357</v>
      </c>
      <c r="BP125" s="90">
        <v>2018</v>
      </c>
    </row>
    <row r="126" spans="2:68">
      <c r="B126" s="90">
        <v>2019</v>
      </c>
      <c r="C126" s="73">
        <v>13</v>
      </c>
      <c r="D126" s="73">
        <v>2</v>
      </c>
      <c r="E126" s="73">
        <v>4</v>
      </c>
      <c r="F126" s="73">
        <v>3</v>
      </c>
      <c r="G126" s="73">
        <v>5</v>
      </c>
      <c r="H126" s="73">
        <v>8</v>
      </c>
      <c r="I126" s="73">
        <v>10</v>
      </c>
      <c r="J126" s="73">
        <v>13</v>
      </c>
      <c r="K126" s="73">
        <v>36</v>
      </c>
      <c r="L126" s="73">
        <v>56</v>
      </c>
      <c r="M126" s="73">
        <v>101</v>
      </c>
      <c r="N126" s="73">
        <v>197</v>
      </c>
      <c r="O126" s="73">
        <v>341</v>
      </c>
      <c r="P126" s="73">
        <v>514</v>
      </c>
      <c r="Q126" s="73">
        <v>844</v>
      </c>
      <c r="R126" s="73">
        <v>1119</v>
      </c>
      <c r="S126" s="73">
        <v>1396</v>
      </c>
      <c r="T126" s="73">
        <v>3226</v>
      </c>
      <c r="U126" s="73">
        <v>0</v>
      </c>
      <c r="V126" s="73">
        <v>7888</v>
      </c>
      <c r="X126" s="90">
        <v>2019</v>
      </c>
      <c r="Y126" s="73">
        <v>7</v>
      </c>
      <c r="Z126" s="73">
        <v>5</v>
      </c>
      <c r="AA126" s="73">
        <v>5</v>
      </c>
      <c r="AB126" s="73">
        <v>3</v>
      </c>
      <c r="AC126" s="73">
        <v>9</v>
      </c>
      <c r="AD126" s="73">
        <v>6</v>
      </c>
      <c r="AE126" s="73">
        <v>5</v>
      </c>
      <c r="AF126" s="73">
        <v>16</v>
      </c>
      <c r="AG126" s="73">
        <v>22</v>
      </c>
      <c r="AH126" s="73">
        <v>49</v>
      </c>
      <c r="AI126" s="73">
        <v>70</v>
      </c>
      <c r="AJ126" s="73">
        <v>161</v>
      </c>
      <c r="AK126" s="73">
        <v>255</v>
      </c>
      <c r="AL126" s="73">
        <v>422</v>
      </c>
      <c r="AM126" s="73">
        <v>720</v>
      </c>
      <c r="AN126" s="73">
        <v>904</v>
      </c>
      <c r="AO126" s="73">
        <v>1178</v>
      </c>
      <c r="AP126" s="73">
        <v>4050</v>
      </c>
      <c r="AQ126" s="73">
        <v>0</v>
      </c>
      <c r="AR126" s="73">
        <v>7887</v>
      </c>
      <c r="AT126" s="90">
        <v>2019</v>
      </c>
      <c r="AU126" s="73">
        <v>20</v>
      </c>
      <c r="AV126" s="73">
        <v>7</v>
      </c>
      <c r="AW126" s="73">
        <v>9</v>
      </c>
      <c r="AX126" s="73">
        <v>6</v>
      </c>
      <c r="AY126" s="73">
        <v>14</v>
      </c>
      <c r="AZ126" s="73">
        <v>14</v>
      </c>
      <c r="BA126" s="73">
        <v>15</v>
      </c>
      <c r="BB126" s="73">
        <v>29</v>
      </c>
      <c r="BC126" s="73">
        <v>58</v>
      </c>
      <c r="BD126" s="73">
        <v>105</v>
      </c>
      <c r="BE126" s="73">
        <v>171</v>
      </c>
      <c r="BF126" s="73">
        <v>358</v>
      </c>
      <c r="BG126" s="73">
        <v>596</v>
      </c>
      <c r="BH126" s="73">
        <v>936</v>
      </c>
      <c r="BI126" s="73">
        <v>1564</v>
      </c>
      <c r="BJ126" s="73">
        <v>2023</v>
      </c>
      <c r="BK126" s="73">
        <v>2574</v>
      </c>
      <c r="BL126" s="73">
        <v>7276</v>
      </c>
      <c r="BM126" s="73">
        <v>0</v>
      </c>
      <c r="BN126" s="73">
        <v>15775</v>
      </c>
      <c r="BP126" s="90">
        <v>2019</v>
      </c>
    </row>
    <row r="127" spans="2:68">
      <c r="B127" s="90">
        <v>2020</v>
      </c>
      <c r="C127" s="73">
        <v>9</v>
      </c>
      <c r="D127" s="73">
        <v>0</v>
      </c>
      <c r="E127" s="73">
        <v>3</v>
      </c>
      <c r="F127" s="73">
        <v>2</v>
      </c>
      <c r="G127" s="73">
        <v>1</v>
      </c>
      <c r="H127" s="73">
        <v>7</v>
      </c>
      <c r="I127" s="73">
        <v>14</v>
      </c>
      <c r="J127" s="73">
        <v>15</v>
      </c>
      <c r="K127" s="73">
        <v>21</v>
      </c>
      <c r="L127" s="73">
        <v>41</v>
      </c>
      <c r="M127" s="73">
        <v>77</v>
      </c>
      <c r="N127" s="73">
        <v>170</v>
      </c>
      <c r="O127" s="73">
        <v>265</v>
      </c>
      <c r="P127" s="73">
        <v>471</v>
      </c>
      <c r="Q127" s="73">
        <v>737</v>
      </c>
      <c r="R127" s="73">
        <v>970</v>
      </c>
      <c r="S127" s="73">
        <v>1141</v>
      </c>
      <c r="T127" s="73">
        <v>2649</v>
      </c>
      <c r="U127" s="73">
        <v>1</v>
      </c>
      <c r="V127" s="73">
        <v>6594</v>
      </c>
      <c r="X127" s="90">
        <v>2020</v>
      </c>
      <c r="Y127" s="73">
        <v>3</v>
      </c>
      <c r="Z127" s="73">
        <v>2</v>
      </c>
      <c r="AA127" s="73">
        <v>5</v>
      </c>
      <c r="AB127" s="73">
        <v>1</v>
      </c>
      <c r="AC127" s="73">
        <v>4</v>
      </c>
      <c r="AD127" s="73">
        <v>2</v>
      </c>
      <c r="AE127" s="73">
        <v>5</v>
      </c>
      <c r="AF127" s="73">
        <v>11</v>
      </c>
      <c r="AG127" s="73">
        <v>22</v>
      </c>
      <c r="AH127" s="73">
        <v>38</v>
      </c>
      <c r="AI127" s="73">
        <v>65</v>
      </c>
      <c r="AJ127" s="73">
        <v>120</v>
      </c>
      <c r="AK127" s="73">
        <v>207</v>
      </c>
      <c r="AL127" s="73">
        <v>361</v>
      </c>
      <c r="AM127" s="73">
        <v>563</v>
      </c>
      <c r="AN127" s="73">
        <v>761</v>
      </c>
      <c r="AO127" s="73">
        <v>945</v>
      </c>
      <c r="AP127" s="73">
        <v>2763</v>
      </c>
      <c r="AQ127" s="73">
        <v>0</v>
      </c>
      <c r="AR127" s="73">
        <v>5878</v>
      </c>
      <c r="AT127" s="90">
        <v>2020</v>
      </c>
      <c r="AU127" s="73">
        <v>12</v>
      </c>
      <c r="AV127" s="73">
        <v>2</v>
      </c>
      <c r="AW127" s="73">
        <v>8</v>
      </c>
      <c r="AX127" s="73">
        <v>3</v>
      </c>
      <c r="AY127" s="73">
        <v>5</v>
      </c>
      <c r="AZ127" s="73">
        <v>9</v>
      </c>
      <c r="BA127" s="73">
        <v>19</v>
      </c>
      <c r="BB127" s="73">
        <v>26</v>
      </c>
      <c r="BC127" s="73">
        <v>43</v>
      </c>
      <c r="BD127" s="73">
        <v>79</v>
      </c>
      <c r="BE127" s="73">
        <v>142</v>
      </c>
      <c r="BF127" s="73">
        <v>290</v>
      </c>
      <c r="BG127" s="73">
        <v>472</v>
      </c>
      <c r="BH127" s="73">
        <v>832</v>
      </c>
      <c r="BI127" s="73">
        <v>1300</v>
      </c>
      <c r="BJ127" s="73">
        <v>1731</v>
      </c>
      <c r="BK127" s="73">
        <v>2086</v>
      </c>
      <c r="BL127" s="73">
        <v>5412</v>
      </c>
      <c r="BM127" s="73">
        <v>1</v>
      </c>
      <c r="BN127" s="73">
        <v>12472</v>
      </c>
      <c r="BP127" s="90">
        <v>2020</v>
      </c>
    </row>
    <row r="128" spans="2:68">
      <c r="B128" s="90">
        <v>2021</v>
      </c>
      <c r="C128" s="73">
        <v>9</v>
      </c>
      <c r="D128" s="73">
        <v>2</v>
      </c>
      <c r="E128" s="73">
        <v>0</v>
      </c>
      <c r="F128" s="73">
        <v>2</v>
      </c>
      <c r="G128" s="73">
        <v>4</v>
      </c>
      <c r="H128" s="73">
        <v>9</v>
      </c>
      <c r="I128" s="73">
        <v>13</v>
      </c>
      <c r="J128" s="73">
        <v>7</v>
      </c>
      <c r="K128" s="73">
        <v>26</v>
      </c>
      <c r="L128" s="73">
        <v>37</v>
      </c>
      <c r="M128" s="73">
        <v>70</v>
      </c>
      <c r="N128" s="73">
        <v>152</v>
      </c>
      <c r="O128" s="73">
        <v>293</v>
      </c>
      <c r="P128" s="73">
        <v>445</v>
      </c>
      <c r="Q128" s="73">
        <v>785</v>
      </c>
      <c r="R128" s="73">
        <v>1094</v>
      </c>
      <c r="S128" s="73">
        <v>1258</v>
      </c>
      <c r="T128" s="73">
        <v>2840</v>
      </c>
      <c r="U128" s="73">
        <v>0</v>
      </c>
      <c r="V128" s="73">
        <v>7046</v>
      </c>
      <c r="X128" s="90">
        <v>2021</v>
      </c>
      <c r="Y128" s="73">
        <v>6</v>
      </c>
      <c r="Z128" s="73">
        <v>3</v>
      </c>
      <c r="AA128" s="73">
        <v>2</v>
      </c>
      <c r="AB128" s="73">
        <v>5</v>
      </c>
      <c r="AC128" s="73">
        <v>2</v>
      </c>
      <c r="AD128" s="73">
        <v>3</v>
      </c>
      <c r="AE128" s="73">
        <v>9</v>
      </c>
      <c r="AF128" s="73">
        <v>11</v>
      </c>
      <c r="AG128" s="73">
        <v>11</v>
      </c>
      <c r="AH128" s="73">
        <v>37</v>
      </c>
      <c r="AI128" s="73">
        <v>69</v>
      </c>
      <c r="AJ128" s="73">
        <v>132</v>
      </c>
      <c r="AK128" s="73">
        <v>227</v>
      </c>
      <c r="AL128" s="73">
        <v>356</v>
      </c>
      <c r="AM128" s="73">
        <v>645</v>
      </c>
      <c r="AN128" s="73">
        <v>854</v>
      </c>
      <c r="AO128" s="73">
        <v>1037</v>
      </c>
      <c r="AP128" s="73">
        <v>3119</v>
      </c>
      <c r="AQ128" s="73">
        <v>0</v>
      </c>
      <c r="AR128" s="73">
        <v>6528</v>
      </c>
      <c r="AT128" s="90">
        <v>2021</v>
      </c>
      <c r="AU128" s="73">
        <v>15</v>
      </c>
      <c r="AV128" s="73">
        <v>5</v>
      </c>
      <c r="AW128" s="73">
        <v>2</v>
      </c>
      <c r="AX128" s="73">
        <v>7</v>
      </c>
      <c r="AY128" s="73">
        <v>6</v>
      </c>
      <c r="AZ128" s="73">
        <v>12</v>
      </c>
      <c r="BA128" s="73">
        <v>22</v>
      </c>
      <c r="BB128" s="73">
        <v>18</v>
      </c>
      <c r="BC128" s="73">
        <v>37</v>
      </c>
      <c r="BD128" s="73">
        <v>74</v>
      </c>
      <c r="BE128" s="73">
        <v>139</v>
      </c>
      <c r="BF128" s="73">
        <v>284</v>
      </c>
      <c r="BG128" s="73">
        <v>520</v>
      </c>
      <c r="BH128" s="73">
        <v>801</v>
      </c>
      <c r="BI128" s="73">
        <v>1430</v>
      </c>
      <c r="BJ128" s="73">
        <v>1948</v>
      </c>
      <c r="BK128" s="73">
        <v>2295</v>
      </c>
      <c r="BL128" s="73">
        <v>5959</v>
      </c>
      <c r="BM128" s="73">
        <v>0</v>
      </c>
      <c r="BN128" s="73">
        <v>13574</v>
      </c>
      <c r="BP128" s="90">
        <v>2021</v>
      </c>
    </row>
    <row r="129" spans="2:68">
      <c r="B129" s="90">
        <v>2022</v>
      </c>
      <c r="C129" s="73">
        <v>1</v>
      </c>
      <c r="D129" s="73">
        <v>4</v>
      </c>
      <c r="E129" s="73">
        <v>5</v>
      </c>
      <c r="F129" s="73">
        <v>6</v>
      </c>
      <c r="G129" s="73">
        <v>7</v>
      </c>
      <c r="H129" s="73">
        <v>7</v>
      </c>
      <c r="I129" s="73">
        <v>12</v>
      </c>
      <c r="J129" s="73">
        <v>17</v>
      </c>
      <c r="K129" s="73">
        <v>22</v>
      </c>
      <c r="L129" s="73">
        <v>53</v>
      </c>
      <c r="M129" s="73">
        <v>101</v>
      </c>
      <c r="N129" s="73">
        <v>174</v>
      </c>
      <c r="O129" s="73">
        <v>361</v>
      </c>
      <c r="P129" s="73">
        <v>553</v>
      </c>
      <c r="Q129" s="73">
        <v>879</v>
      </c>
      <c r="R129" s="73">
        <v>1281</v>
      </c>
      <c r="S129" s="73">
        <v>1432</v>
      </c>
      <c r="T129" s="73">
        <v>3063</v>
      </c>
      <c r="U129" s="73">
        <v>0</v>
      </c>
      <c r="V129" s="73">
        <v>7978</v>
      </c>
      <c r="X129" s="90">
        <v>2022</v>
      </c>
      <c r="Y129" s="73">
        <v>10</v>
      </c>
      <c r="Z129" s="73">
        <v>3</v>
      </c>
      <c r="AA129" s="73">
        <v>1</v>
      </c>
      <c r="AB129" s="73">
        <v>5</v>
      </c>
      <c r="AC129" s="73">
        <v>6</v>
      </c>
      <c r="AD129" s="73">
        <v>5</v>
      </c>
      <c r="AE129" s="73">
        <v>4</v>
      </c>
      <c r="AF129" s="73">
        <v>13</v>
      </c>
      <c r="AG129" s="73">
        <v>22</v>
      </c>
      <c r="AH129" s="73">
        <v>37</v>
      </c>
      <c r="AI129" s="73">
        <v>85</v>
      </c>
      <c r="AJ129" s="73">
        <v>139</v>
      </c>
      <c r="AK129" s="73">
        <v>281</v>
      </c>
      <c r="AL129" s="73">
        <v>414</v>
      </c>
      <c r="AM129" s="73">
        <v>637</v>
      </c>
      <c r="AN129" s="73">
        <v>952</v>
      </c>
      <c r="AO129" s="73">
        <v>1146</v>
      </c>
      <c r="AP129" s="73">
        <v>3410</v>
      </c>
      <c r="AQ129" s="73">
        <v>0</v>
      </c>
      <c r="AR129" s="73">
        <v>7170</v>
      </c>
      <c r="AT129" s="90">
        <v>2022</v>
      </c>
      <c r="AU129" s="73">
        <v>11</v>
      </c>
      <c r="AV129" s="73">
        <v>7</v>
      </c>
      <c r="AW129" s="73">
        <v>6</v>
      </c>
      <c r="AX129" s="73">
        <v>11</v>
      </c>
      <c r="AY129" s="73">
        <v>13</v>
      </c>
      <c r="AZ129" s="73">
        <v>12</v>
      </c>
      <c r="BA129" s="73">
        <v>16</v>
      </c>
      <c r="BB129" s="73">
        <v>30</v>
      </c>
      <c r="BC129" s="73">
        <v>44</v>
      </c>
      <c r="BD129" s="73">
        <v>90</v>
      </c>
      <c r="BE129" s="73">
        <v>186</v>
      </c>
      <c r="BF129" s="73">
        <v>313</v>
      </c>
      <c r="BG129" s="73">
        <v>642</v>
      </c>
      <c r="BH129" s="73">
        <v>967</v>
      </c>
      <c r="BI129" s="73">
        <v>1516</v>
      </c>
      <c r="BJ129" s="73">
        <v>2233</v>
      </c>
      <c r="BK129" s="73">
        <v>2578</v>
      </c>
      <c r="BL129" s="73">
        <v>6473</v>
      </c>
      <c r="BM129" s="73">
        <v>0</v>
      </c>
      <c r="BN129" s="73">
        <v>15148</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activeCell="A16" sqref="A16"/>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215</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t="s">
        <v>24</v>
      </c>
      <c r="D75" s="74" t="s">
        <v>24</v>
      </c>
      <c r="E75" s="74" t="s">
        <v>24</v>
      </c>
      <c r="F75" s="74" t="s">
        <v>24</v>
      </c>
      <c r="G75" s="74" t="s">
        <v>24</v>
      </c>
      <c r="H75" s="74" t="s">
        <v>24</v>
      </c>
      <c r="I75" s="74" t="s">
        <v>24</v>
      </c>
      <c r="J75" s="74" t="s">
        <v>24</v>
      </c>
      <c r="K75" s="74" t="s">
        <v>24</v>
      </c>
      <c r="L75" s="74" t="s">
        <v>24</v>
      </c>
      <c r="M75" s="74" t="s">
        <v>24</v>
      </c>
      <c r="N75" s="74" t="s">
        <v>24</v>
      </c>
      <c r="O75" s="74" t="s">
        <v>24</v>
      </c>
      <c r="P75" s="74" t="s">
        <v>24</v>
      </c>
      <c r="Q75" s="74" t="s">
        <v>24</v>
      </c>
      <c r="R75" s="74" t="s">
        <v>24</v>
      </c>
      <c r="S75" s="74" t="s">
        <v>24</v>
      </c>
      <c r="T75" s="74" t="s">
        <v>24</v>
      </c>
      <c r="U75" s="74" t="s">
        <v>24</v>
      </c>
      <c r="V75" s="74" t="s">
        <v>24</v>
      </c>
      <c r="X75" s="88">
        <v>1968</v>
      </c>
      <c r="Y75" s="74" t="s">
        <v>24</v>
      </c>
      <c r="Z75" s="74" t="s">
        <v>24</v>
      </c>
      <c r="AA75" s="74" t="s">
        <v>24</v>
      </c>
      <c r="AB75" s="74" t="s">
        <v>24</v>
      </c>
      <c r="AC75" s="74" t="s">
        <v>24</v>
      </c>
      <c r="AD75" s="74" t="s">
        <v>24</v>
      </c>
      <c r="AE75" s="74" t="s">
        <v>24</v>
      </c>
      <c r="AF75" s="74" t="s">
        <v>24</v>
      </c>
      <c r="AG75" s="74" t="s">
        <v>24</v>
      </c>
      <c r="AH75" s="74" t="s">
        <v>24</v>
      </c>
      <c r="AI75" s="74" t="s">
        <v>24</v>
      </c>
      <c r="AJ75" s="74" t="s">
        <v>24</v>
      </c>
      <c r="AK75" s="74" t="s">
        <v>24</v>
      </c>
      <c r="AL75" s="74" t="s">
        <v>24</v>
      </c>
      <c r="AM75" s="74" t="s">
        <v>24</v>
      </c>
      <c r="AN75" s="74" t="s">
        <v>24</v>
      </c>
      <c r="AO75" s="74" t="s">
        <v>24</v>
      </c>
      <c r="AP75" s="74" t="s">
        <v>24</v>
      </c>
      <c r="AQ75" s="74" t="s">
        <v>24</v>
      </c>
      <c r="AR75" s="74" t="s">
        <v>24</v>
      </c>
      <c r="AT75" s="88">
        <v>1968</v>
      </c>
      <c r="AU75" s="74" t="s">
        <v>24</v>
      </c>
      <c r="AV75" s="74" t="s">
        <v>24</v>
      </c>
      <c r="AW75" s="74" t="s">
        <v>24</v>
      </c>
      <c r="AX75" s="74" t="s">
        <v>24</v>
      </c>
      <c r="AY75" s="74" t="s">
        <v>24</v>
      </c>
      <c r="AZ75" s="74" t="s">
        <v>24</v>
      </c>
      <c r="BA75" s="74" t="s">
        <v>24</v>
      </c>
      <c r="BB75" s="74" t="s">
        <v>24</v>
      </c>
      <c r="BC75" s="74" t="s">
        <v>24</v>
      </c>
      <c r="BD75" s="74" t="s">
        <v>24</v>
      </c>
      <c r="BE75" s="74" t="s">
        <v>24</v>
      </c>
      <c r="BF75" s="74" t="s">
        <v>24</v>
      </c>
      <c r="BG75" s="74" t="s">
        <v>24</v>
      </c>
      <c r="BH75" s="74" t="s">
        <v>24</v>
      </c>
      <c r="BI75" s="74" t="s">
        <v>24</v>
      </c>
      <c r="BJ75" s="74" t="s">
        <v>24</v>
      </c>
      <c r="BK75" s="74" t="s">
        <v>24</v>
      </c>
      <c r="BL75" s="74" t="s">
        <v>24</v>
      </c>
      <c r="BM75" s="74" t="s">
        <v>24</v>
      </c>
      <c r="BN75" s="74" t="s">
        <v>24</v>
      </c>
      <c r="BP75" s="88">
        <v>1968</v>
      </c>
    </row>
    <row r="76" spans="2:68">
      <c r="B76" s="88">
        <v>1969</v>
      </c>
      <c r="C76" s="74" t="s">
        <v>24</v>
      </c>
      <c r="D76" s="74" t="s">
        <v>24</v>
      </c>
      <c r="E76" s="74" t="s">
        <v>24</v>
      </c>
      <c r="F76" s="74" t="s">
        <v>24</v>
      </c>
      <c r="G76" s="74" t="s">
        <v>24</v>
      </c>
      <c r="H76" s="74" t="s">
        <v>24</v>
      </c>
      <c r="I76" s="74" t="s">
        <v>24</v>
      </c>
      <c r="J76" s="74" t="s">
        <v>24</v>
      </c>
      <c r="K76" s="74" t="s">
        <v>24</v>
      </c>
      <c r="L76" s="74" t="s">
        <v>24</v>
      </c>
      <c r="M76" s="74" t="s">
        <v>24</v>
      </c>
      <c r="N76" s="74" t="s">
        <v>24</v>
      </c>
      <c r="O76" s="74" t="s">
        <v>24</v>
      </c>
      <c r="P76" s="74" t="s">
        <v>24</v>
      </c>
      <c r="Q76" s="74" t="s">
        <v>24</v>
      </c>
      <c r="R76" s="74" t="s">
        <v>24</v>
      </c>
      <c r="S76" s="74" t="s">
        <v>24</v>
      </c>
      <c r="T76" s="74" t="s">
        <v>24</v>
      </c>
      <c r="U76" s="74" t="s">
        <v>24</v>
      </c>
      <c r="V76" s="74" t="s">
        <v>24</v>
      </c>
      <c r="X76" s="88">
        <v>1969</v>
      </c>
      <c r="Y76" s="74" t="s">
        <v>24</v>
      </c>
      <c r="Z76" s="74" t="s">
        <v>24</v>
      </c>
      <c r="AA76" s="74" t="s">
        <v>24</v>
      </c>
      <c r="AB76" s="74" t="s">
        <v>24</v>
      </c>
      <c r="AC76" s="74" t="s">
        <v>24</v>
      </c>
      <c r="AD76" s="74" t="s">
        <v>24</v>
      </c>
      <c r="AE76" s="74" t="s">
        <v>24</v>
      </c>
      <c r="AF76" s="74" t="s">
        <v>24</v>
      </c>
      <c r="AG76" s="74" t="s">
        <v>24</v>
      </c>
      <c r="AH76" s="74" t="s">
        <v>24</v>
      </c>
      <c r="AI76" s="74" t="s">
        <v>24</v>
      </c>
      <c r="AJ76" s="74" t="s">
        <v>24</v>
      </c>
      <c r="AK76" s="74" t="s">
        <v>24</v>
      </c>
      <c r="AL76" s="74" t="s">
        <v>24</v>
      </c>
      <c r="AM76" s="74" t="s">
        <v>24</v>
      </c>
      <c r="AN76" s="74" t="s">
        <v>24</v>
      </c>
      <c r="AO76" s="74" t="s">
        <v>24</v>
      </c>
      <c r="AP76" s="74" t="s">
        <v>24</v>
      </c>
      <c r="AQ76" s="74" t="s">
        <v>24</v>
      </c>
      <c r="AR76" s="74" t="s">
        <v>24</v>
      </c>
      <c r="AT76" s="88">
        <v>1969</v>
      </c>
      <c r="AU76" s="74" t="s">
        <v>24</v>
      </c>
      <c r="AV76" s="74" t="s">
        <v>24</v>
      </c>
      <c r="AW76" s="74" t="s">
        <v>24</v>
      </c>
      <c r="AX76" s="74" t="s">
        <v>24</v>
      </c>
      <c r="AY76" s="74" t="s">
        <v>24</v>
      </c>
      <c r="AZ76" s="74" t="s">
        <v>24</v>
      </c>
      <c r="BA76" s="74" t="s">
        <v>24</v>
      </c>
      <c r="BB76" s="74" t="s">
        <v>24</v>
      </c>
      <c r="BC76" s="74" t="s">
        <v>24</v>
      </c>
      <c r="BD76" s="74" t="s">
        <v>24</v>
      </c>
      <c r="BE76" s="74" t="s">
        <v>24</v>
      </c>
      <c r="BF76" s="74" t="s">
        <v>24</v>
      </c>
      <c r="BG76" s="74" t="s">
        <v>24</v>
      </c>
      <c r="BH76" s="74" t="s">
        <v>24</v>
      </c>
      <c r="BI76" s="74" t="s">
        <v>24</v>
      </c>
      <c r="BJ76" s="74" t="s">
        <v>24</v>
      </c>
      <c r="BK76" s="74" t="s">
        <v>24</v>
      </c>
      <c r="BL76" s="74" t="s">
        <v>24</v>
      </c>
      <c r="BM76" s="74" t="s">
        <v>24</v>
      </c>
      <c r="BN76" s="74" t="s">
        <v>24</v>
      </c>
      <c r="BP76" s="88">
        <v>1969</v>
      </c>
    </row>
    <row r="77" spans="2:68">
      <c r="B77" s="88">
        <v>1970</v>
      </c>
      <c r="C77" s="74" t="s">
        <v>24</v>
      </c>
      <c r="D77" s="74" t="s">
        <v>24</v>
      </c>
      <c r="E77" s="74" t="s">
        <v>24</v>
      </c>
      <c r="F77" s="74" t="s">
        <v>24</v>
      </c>
      <c r="G77" s="74" t="s">
        <v>24</v>
      </c>
      <c r="H77" s="74" t="s">
        <v>24</v>
      </c>
      <c r="I77" s="74" t="s">
        <v>24</v>
      </c>
      <c r="J77" s="74" t="s">
        <v>24</v>
      </c>
      <c r="K77" s="74" t="s">
        <v>24</v>
      </c>
      <c r="L77" s="74" t="s">
        <v>24</v>
      </c>
      <c r="M77" s="74" t="s">
        <v>24</v>
      </c>
      <c r="N77" s="74" t="s">
        <v>24</v>
      </c>
      <c r="O77" s="74" t="s">
        <v>24</v>
      </c>
      <c r="P77" s="74" t="s">
        <v>24</v>
      </c>
      <c r="Q77" s="74" t="s">
        <v>24</v>
      </c>
      <c r="R77" s="74" t="s">
        <v>24</v>
      </c>
      <c r="S77" s="74" t="s">
        <v>24</v>
      </c>
      <c r="T77" s="74" t="s">
        <v>24</v>
      </c>
      <c r="U77" s="74" t="s">
        <v>24</v>
      </c>
      <c r="V77" s="74" t="s">
        <v>24</v>
      </c>
      <c r="X77" s="88">
        <v>1970</v>
      </c>
      <c r="Y77" s="74" t="s">
        <v>24</v>
      </c>
      <c r="Z77" s="74" t="s">
        <v>24</v>
      </c>
      <c r="AA77" s="74" t="s">
        <v>24</v>
      </c>
      <c r="AB77" s="74" t="s">
        <v>24</v>
      </c>
      <c r="AC77" s="74" t="s">
        <v>24</v>
      </c>
      <c r="AD77" s="74" t="s">
        <v>24</v>
      </c>
      <c r="AE77" s="74" t="s">
        <v>24</v>
      </c>
      <c r="AF77" s="74" t="s">
        <v>24</v>
      </c>
      <c r="AG77" s="74" t="s">
        <v>24</v>
      </c>
      <c r="AH77" s="74" t="s">
        <v>24</v>
      </c>
      <c r="AI77" s="74" t="s">
        <v>24</v>
      </c>
      <c r="AJ77" s="74" t="s">
        <v>24</v>
      </c>
      <c r="AK77" s="74" t="s">
        <v>24</v>
      </c>
      <c r="AL77" s="74" t="s">
        <v>24</v>
      </c>
      <c r="AM77" s="74" t="s">
        <v>24</v>
      </c>
      <c r="AN77" s="74" t="s">
        <v>24</v>
      </c>
      <c r="AO77" s="74" t="s">
        <v>24</v>
      </c>
      <c r="AP77" s="74" t="s">
        <v>24</v>
      </c>
      <c r="AQ77" s="74" t="s">
        <v>24</v>
      </c>
      <c r="AR77" s="74" t="s">
        <v>24</v>
      </c>
      <c r="AT77" s="88">
        <v>1970</v>
      </c>
      <c r="AU77" s="74" t="s">
        <v>24</v>
      </c>
      <c r="AV77" s="74" t="s">
        <v>24</v>
      </c>
      <c r="AW77" s="74" t="s">
        <v>24</v>
      </c>
      <c r="AX77" s="74" t="s">
        <v>24</v>
      </c>
      <c r="AY77" s="74" t="s">
        <v>24</v>
      </c>
      <c r="AZ77" s="74" t="s">
        <v>24</v>
      </c>
      <c r="BA77" s="74" t="s">
        <v>24</v>
      </c>
      <c r="BB77" s="74" t="s">
        <v>24</v>
      </c>
      <c r="BC77" s="74" t="s">
        <v>24</v>
      </c>
      <c r="BD77" s="74" t="s">
        <v>24</v>
      </c>
      <c r="BE77" s="74" t="s">
        <v>24</v>
      </c>
      <c r="BF77" s="74" t="s">
        <v>24</v>
      </c>
      <c r="BG77" s="74" t="s">
        <v>24</v>
      </c>
      <c r="BH77" s="74" t="s">
        <v>24</v>
      </c>
      <c r="BI77" s="74" t="s">
        <v>24</v>
      </c>
      <c r="BJ77" s="74" t="s">
        <v>24</v>
      </c>
      <c r="BK77" s="74" t="s">
        <v>24</v>
      </c>
      <c r="BL77" s="74" t="s">
        <v>24</v>
      </c>
      <c r="BM77" s="74" t="s">
        <v>24</v>
      </c>
      <c r="BN77" s="74" t="s">
        <v>24</v>
      </c>
      <c r="BP77" s="88">
        <v>1970</v>
      </c>
    </row>
    <row r="78" spans="2:68">
      <c r="B78" s="88">
        <v>1971</v>
      </c>
      <c r="C78" s="74" t="s">
        <v>24</v>
      </c>
      <c r="D78" s="74" t="s">
        <v>24</v>
      </c>
      <c r="E78" s="74" t="s">
        <v>24</v>
      </c>
      <c r="F78" s="74" t="s">
        <v>24</v>
      </c>
      <c r="G78" s="74" t="s">
        <v>24</v>
      </c>
      <c r="H78" s="74" t="s">
        <v>24</v>
      </c>
      <c r="I78" s="74" t="s">
        <v>24</v>
      </c>
      <c r="J78" s="74" t="s">
        <v>24</v>
      </c>
      <c r="K78" s="74" t="s">
        <v>24</v>
      </c>
      <c r="L78" s="74" t="s">
        <v>24</v>
      </c>
      <c r="M78" s="74" t="s">
        <v>24</v>
      </c>
      <c r="N78" s="74" t="s">
        <v>24</v>
      </c>
      <c r="O78" s="74" t="s">
        <v>24</v>
      </c>
      <c r="P78" s="74" t="s">
        <v>24</v>
      </c>
      <c r="Q78" s="74" t="s">
        <v>24</v>
      </c>
      <c r="R78" s="74" t="s">
        <v>24</v>
      </c>
      <c r="S78" s="74" t="s">
        <v>24</v>
      </c>
      <c r="T78" s="74" t="s">
        <v>24</v>
      </c>
      <c r="U78" s="74" t="s">
        <v>24</v>
      </c>
      <c r="V78" s="74" t="s">
        <v>24</v>
      </c>
      <c r="X78" s="88">
        <v>1971</v>
      </c>
      <c r="Y78" s="74" t="s">
        <v>24</v>
      </c>
      <c r="Z78" s="74" t="s">
        <v>24</v>
      </c>
      <c r="AA78" s="74" t="s">
        <v>24</v>
      </c>
      <c r="AB78" s="74" t="s">
        <v>24</v>
      </c>
      <c r="AC78" s="74" t="s">
        <v>24</v>
      </c>
      <c r="AD78" s="74" t="s">
        <v>24</v>
      </c>
      <c r="AE78" s="74" t="s">
        <v>24</v>
      </c>
      <c r="AF78" s="74" t="s">
        <v>24</v>
      </c>
      <c r="AG78" s="74" t="s">
        <v>24</v>
      </c>
      <c r="AH78" s="74" t="s">
        <v>24</v>
      </c>
      <c r="AI78" s="74" t="s">
        <v>24</v>
      </c>
      <c r="AJ78" s="74" t="s">
        <v>24</v>
      </c>
      <c r="AK78" s="74" t="s">
        <v>24</v>
      </c>
      <c r="AL78" s="74" t="s">
        <v>24</v>
      </c>
      <c r="AM78" s="74" t="s">
        <v>24</v>
      </c>
      <c r="AN78" s="74" t="s">
        <v>24</v>
      </c>
      <c r="AO78" s="74" t="s">
        <v>24</v>
      </c>
      <c r="AP78" s="74" t="s">
        <v>24</v>
      </c>
      <c r="AQ78" s="74" t="s">
        <v>24</v>
      </c>
      <c r="AR78" s="74" t="s">
        <v>24</v>
      </c>
      <c r="AT78" s="88">
        <v>1971</v>
      </c>
      <c r="AU78" s="74" t="s">
        <v>24</v>
      </c>
      <c r="AV78" s="74" t="s">
        <v>24</v>
      </c>
      <c r="AW78" s="74" t="s">
        <v>24</v>
      </c>
      <c r="AX78" s="74" t="s">
        <v>24</v>
      </c>
      <c r="AY78" s="74" t="s">
        <v>24</v>
      </c>
      <c r="AZ78" s="74" t="s">
        <v>24</v>
      </c>
      <c r="BA78" s="74" t="s">
        <v>24</v>
      </c>
      <c r="BB78" s="74" t="s">
        <v>24</v>
      </c>
      <c r="BC78" s="74" t="s">
        <v>24</v>
      </c>
      <c r="BD78" s="74" t="s">
        <v>24</v>
      </c>
      <c r="BE78" s="74" t="s">
        <v>24</v>
      </c>
      <c r="BF78" s="74" t="s">
        <v>24</v>
      </c>
      <c r="BG78" s="74" t="s">
        <v>24</v>
      </c>
      <c r="BH78" s="74" t="s">
        <v>24</v>
      </c>
      <c r="BI78" s="74" t="s">
        <v>24</v>
      </c>
      <c r="BJ78" s="74" t="s">
        <v>24</v>
      </c>
      <c r="BK78" s="74" t="s">
        <v>24</v>
      </c>
      <c r="BL78" s="74" t="s">
        <v>24</v>
      </c>
      <c r="BM78" s="74" t="s">
        <v>24</v>
      </c>
      <c r="BN78" s="74" t="s">
        <v>24</v>
      </c>
      <c r="BP78" s="88">
        <v>1971</v>
      </c>
    </row>
    <row r="79" spans="2:68">
      <c r="B79" s="88">
        <v>1972</v>
      </c>
      <c r="C79" s="74" t="s">
        <v>24</v>
      </c>
      <c r="D79" s="74" t="s">
        <v>24</v>
      </c>
      <c r="E79" s="74" t="s">
        <v>24</v>
      </c>
      <c r="F79" s="74" t="s">
        <v>24</v>
      </c>
      <c r="G79" s="74" t="s">
        <v>24</v>
      </c>
      <c r="H79" s="74" t="s">
        <v>24</v>
      </c>
      <c r="I79" s="74" t="s">
        <v>24</v>
      </c>
      <c r="J79" s="74" t="s">
        <v>24</v>
      </c>
      <c r="K79" s="74" t="s">
        <v>24</v>
      </c>
      <c r="L79" s="74" t="s">
        <v>24</v>
      </c>
      <c r="M79" s="74" t="s">
        <v>24</v>
      </c>
      <c r="N79" s="74" t="s">
        <v>24</v>
      </c>
      <c r="O79" s="74" t="s">
        <v>24</v>
      </c>
      <c r="P79" s="74" t="s">
        <v>24</v>
      </c>
      <c r="Q79" s="74" t="s">
        <v>24</v>
      </c>
      <c r="R79" s="74" t="s">
        <v>24</v>
      </c>
      <c r="S79" s="74" t="s">
        <v>24</v>
      </c>
      <c r="T79" s="74" t="s">
        <v>24</v>
      </c>
      <c r="U79" s="74" t="s">
        <v>24</v>
      </c>
      <c r="V79" s="74" t="s">
        <v>24</v>
      </c>
      <c r="X79" s="88">
        <v>1972</v>
      </c>
      <c r="Y79" s="74" t="s">
        <v>24</v>
      </c>
      <c r="Z79" s="74" t="s">
        <v>24</v>
      </c>
      <c r="AA79" s="74" t="s">
        <v>24</v>
      </c>
      <c r="AB79" s="74" t="s">
        <v>24</v>
      </c>
      <c r="AC79" s="74" t="s">
        <v>24</v>
      </c>
      <c r="AD79" s="74" t="s">
        <v>24</v>
      </c>
      <c r="AE79" s="74" t="s">
        <v>24</v>
      </c>
      <c r="AF79" s="74" t="s">
        <v>24</v>
      </c>
      <c r="AG79" s="74" t="s">
        <v>24</v>
      </c>
      <c r="AH79" s="74" t="s">
        <v>24</v>
      </c>
      <c r="AI79" s="74" t="s">
        <v>24</v>
      </c>
      <c r="AJ79" s="74" t="s">
        <v>24</v>
      </c>
      <c r="AK79" s="74" t="s">
        <v>24</v>
      </c>
      <c r="AL79" s="74" t="s">
        <v>24</v>
      </c>
      <c r="AM79" s="74" t="s">
        <v>24</v>
      </c>
      <c r="AN79" s="74" t="s">
        <v>24</v>
      </c>
      <c r="AO79" s="74" t="s">
        <v>24</v>
      </c>
      <c r="AP79" s="74" t="s">
        <v>24</v>
      </c>
      <c r="AQ79" s="74" t="s">
        <v>24</v>
      </c>
      <c r="AR79" s="74" t="s">
        <v>24</v>
      </c>
      <c r="AT79" s="88">
        <v>1972</v>
      </c>
      <c r="AU79" s="74" t="s">
        <v>24</v>
      </c>
      <c r="AV79" s="74" t="s">
        <v>24</v>
      </c>
      <c r="AW79" s="74" t="s">
        <v>24</v>
      </c>
      <c r="AX79" s="74" t="s">
        <v>24</v>
      </c>
      <c r="AY79" s="74" t="s">
        <v>24</v>
      </c>
      <c r="AZ79" s="74" t="s">
        <v>24</v>
      </c>
      <c r="BA79" s="74" t="s">
        <v>24</v>
      </c>
      <c r="BB79" s="74" t="s">
        <v>24</v>
      </c>
      <c r="BC79" s="74" t="s">
        <v>24</v>
      </c>
      <c r="BD79" s="74" t="s">
        <v>24</v>
      </c>
      <c r="BE79" s="74" t="s">
        <v>24</v>
      </c>
      <c r="BF79" s="74" t="s">
        <v>24</v>
      </c>
      <c r="BG79" s="74" t="s">
        <v>24</v>
      </c>
      <c r="BH79" s="74" t="s">
        <v>24</v>
      </c>
      <c r="BI79" s="74" t="s">
        <v>24</v>
      </c>
      <c r="BJ79" s="74" t="s">
        <v>24</v>
      </c>
      <c r="BK79" s="74" t="s">
        <v>24</v>
      </c>
      <c r="BL79" s="74" t="s">
        <v>24</v>
      </c>
      <c r="BM79" s="74" t="s">
        <v>24</v>
      </c>
      <c r="BN79" s="74" t="s">
        <v>24</v>
      </c>
      <c r="BP79" s="88">
        <v>1972</v>
      </c>
    </row>
    <row r="80" spans="2:68">
      <c r="B80" s="88">
        <v>1973</v>
      </c>
      <c r="C80" s="74" t="s">
        <v>24</v>
      </c>
      <c r="D80" s="74" t="s">
        <v>24</v>
      </c>
      <c r="E80" s="74" t="s">
        <v>24</v>
      </c>
      <c r="F80" s="74" t="s">
        <v>24</v>
      </c>
      <c r="G80" s="74" t="s">
        <v>24</v>
      </c>
      <c r="H80" s="74" t="s">
        <v>24</v>
      </c>
      <c r="I80" s="74" t="s">
        <v>24</v>
      </c>
      <c r="J80" s="74" t="s">
        <v>24</v>
      </c>
      <c r="K80" s="74" t="s">
        <v>24</v>
      </c>
      <c r="L80" s="74" t="s">
        <v>24</v>
      </c>
      <c r="M80" s="74" t="s">
        <v>24</v>
      </c>
      <c r="N80" s="74" t="s">
        <v>24</v>
      </c>
      <c r="O80" s="74" t="s">
        <v>24</v>
      </c>
      <c r="P80" s="74" t="s">
        <v>24</v>
      </c>
      <c r="Q80" s="74" t="s">
        <v>24</v>
      </c>
      <c r="R80" s="74" t="s">
        <v>24</v>
      </c>
      <c r="S80" s="74" t="s">
        <v>24</v>
      </c>
      <c r="T80" s="74" t="s">
        <v>24</v>
      </c>
      <c r="U80" s="74" t="s">
        <v>24</v>
      </c>
      <c r="V80" s="74" t="s">
        <v>24</v>
      </c>
      <c r="X80" s="88">
        <v>1973</v>
      </c>
      <c r="Y80" s="74" t="s">
        <v>24</v>
      </c>
      <c r="Z80" s="74" t="s">
        <v>24</v>
      </c>
      <c r="AA80" s="74" t="s">
        <v>24</v>
      </c>
      <c r="AB80" s="74" t="s">
        <v>24</v>
      </c>
      <c r="AC80" s="74" t="s">
        <v>24</v>
      </c>
      <c r="AD80" s="74" t="s">
        <v>24</v>
      </c>
      <c r="AE80" s="74" t="s">
        <v>24</v>
      </c>
      <c r="AF80" s="74" t="s">
        <v>24</v>
      </c>
      <c r="AG80" s="74" t="s">
        <v>24</v>
      </c>
      <c r="AH80" s="74" t="s">
        <v>24</v>
      </c>
      <c r="AI80" s="74" t="s">
        <v>24</v>
      </c>
      <c r="AJ80" s="74" t="s">
        <v>24</v>
      </c>
      <c r="AK80" s="74" t="s">
        <v>24</v>
      </c>
      <c r="AL80" s="74" t="s">
        <v>24</v>
      </c>
      <c r="AM80" s="74" t="s">
        <v>24</v>
      </c>
      <c r="AN80" s="74" t="s">
        <v>24</v>
      </c>
      <c r="AO80" s="74" t="s">
        <v>24</v>
      </c>
      <c r="AP80" s="74" t="s">
        <v>24</v>
      </c>
      <c r="AQ80" s="74" t="s">
        <v>24</v>
      </c>
      <c r="AR80" s="74" t="s">
        <v>24</v>
      </c>
      <c r="AT80" s="88">
        <v>1973</v>
      </c>
      <c r="AU80" s="74" t="s">
        <v>24</v>
      </c>
      <c r="AV80" s="74" t="s">
        <v>24</v>
      </c>
      <c r="AW80" s="74" t="s">
        <v>24</v>
      </c>
      <c r="AX80" s="74" t="s">
        <v>24</v>
      </c>
      <c r="AY80" s="74" t="s">
        <v>24</v>
      </c>
      <c r="AZ80" s="74" t="s">
        <v>24</v>
      </c>
      <c r="BA80" s="74" t="s">
        <v>24</v>
      </c>
      <c r="BB80" s="74" t="s">
        <v>24</v>
      </c>
      <c r="BC80" s="74" t="s">
        <v>24</v>
      </c>
      <c r="BD80" s="74" t="s">
        <v>24</v>
      </c>
      <c r="BE80" s="74" t="s">
        <v>24</v>
      </c>
      <c r="BF80" s="74" t="s">
        <v>24</v>
      </c>
      <c r="BG80" s="74" t="s">
        <v>24</v>
      </c>
      <c r="BH80" s="74" t="s">
        <v>24</v>
      </c>
      <c r="BI80" s="74" t="s">
        <v>24</v>
      </c>
      <c r="BJ80" s="74" t="s">
        <v>24</v>
      </c>
      <c r="BK80" s="74" t="s">
        <v>24</v>
      </c>
      <c r="BL80" s="74" t="s">
        <v>24</v>
      </c>
      <c r="BM80" s="74" t="s">
        <v>24</v>
      </c>
      <c r="BN80" s="74" t="s">
        <v>24</v>
      </c>
      <c r="BP80" s="88">
        <v>1973</v>
      </c>
    </row>
    <row r="81" spans="2:68">
      <c r="B81" s="88">
        <v>1974</v>
      </c>
      <c r="C81" s="74" t="s">
        <v>24</v>
      </c>
      <c r="D81" s="74" t="s">
        <v>24</v>
      </c>
      <c r="E81" s="74" t="s">
        <v>24</v>
      </c>
      <c r="F81" s="74" t="s">
        <v>24</v>
      </c>
      <c r="G81" s="74" t="s">
        <v>24</v>
      </c>
      <c r="H81" s="74" t="s">
        <v>24</v>
      </c>
      <c r="I81" s="74" t="s">
        <v>24</v>
      </c>
      <c r="J81" s="74" t="s">
        <v>24</v>
      </c>
      <c r="K81" s="74" t="s">
        <v>24</v>
      </c>
      <c r="L81" s="74" t="s">
        <v>24</v>
      </c>
      <c r="M81" s="74" t="s">
        <v>24</v>
      </c>
      <c r="N81" s="74" t="s">
        <v>24</v>
      </c>
      <c r="O81" s="74" t="s">
        <v>24</v>
      </c>
      <c r="P81" s="74" t="s">
        <v>24</v>
      </c>
      <c r="Q81" s="74" t="s">
        <v>24</v>
      </c>
      <c r="R81" s="74" t="s">
        <v>24</v>
      </c>
      <c r="S81" s="74" t="s">
        <v>24</v>
      </c>
      <c r="T81" s="74" t="s">
        <v>24</v>
      </c>
      <c r="U81" s="74" t="s">
        <v>24</v>
      </c>
      <c r="V81" s="74" t="s">
        <v>24</v>
      </c>
      <c r="X81" s="88">
        <v>1974</v>
      </c>
      <c r="Y81" s="74" t="s">
        <v>24</v>
      </c>
      <c r="Z81" s="74" t="s">
        <v>24</v>
      </c>
      <c r="AA81" s="74" t="s">
        <v>24</v>
      </c>
      <c r="AB81" s="74" t="s">
        <v>24</v>
      </c>
      <c r="AC81" s="74" t="s">
        <v>24</v>
      </c>
      <c r="AD81" s="74" t="s">
        <v>24</v>
      </c>
      <c r="AE81" s="74" t="s">
        <v>24</v>
      </c>
      <c r="AF81" s="74" t="s">
        <v>24</v>
      </c>
      <c r="AG81" s="74" t="s">
        <v>24</v>
      </c>
      <c r="AH81" s="74" t="s">
        <v>24</v>
      </c>
      <c r="AI81" s="74" t="s">
        <v>24</v>
      </c>
      <c r="AJ81" s="74" t="s">
        <v>24</v>
      </c>
      <c r="AK81" s="74" t="s">
        <v>24</v>
      </c>
      <c r="AL81" s="74" t="s">
        <v>24</v>
      </c>
      <c r="AM81" s="74" t="s">
        <v>24</v>
      </c>
      <c r="AN81" s="74" t="s">
        <v>24</v>
      </c>
      <c r="AO81" s="74" t="s">
        <v>24</v>
      </c>
      <c r="AP81" s="74" t="s">
        <v>24</v>
      </c>
      <c r="AQ81" s="74" t="s">
        <v>24</v>
      </c>
      <c r="AR81" s="74" t="s">
        <v>24</v>
      </c>
      <c r="AT81" s="88">
        <v>1974</v>
      </c>
      <c r="AU81" s="74" t="s">
        <v>24</v>
      </c>
      <c r="AV81" s="74" t="s">
        <v>24</v>
      </c>
      <c r="AW81" s="74" t="s">
        <v>24</v>
      </c>
      <c r="AX81" s="74" t="s">
        <v>24</v>
      </c>
      <c r="AY81" s="74" t="s">
        <v>24</v>
      </c>
      <c r="AZ81" s="74" t="s">
        <v>24</v>
      </c>
      <c r="BA81" s="74" t="s">
        <v>24</v>
      </c>
      <c r="BB81" s="74" t="s">
        <v>24</v>
      </c>
      <c r="BC81" s="74" t="s">
        <v>24</v>
      </c>
      <c r="BD81" s="74" t="s">
        <v>24</v>
      </c>
      <c r="BE81" s="74" t="s">
        <v>24</v>
      </c>
      <c r="BF81" s="74" t="s">
        <v>24</v>
      </c>
      <c r="BG81" s="74" t="s">
        <v>24</v>
      </c>
      <c r="BH81" s="74" t="s">
        <v>24</v>
      </c>
      <c r="BI81" s="74" t="s">
        <v>24</v>
      </c>
      <c r="BJ81" s="74" t="s">
        <v>24</v>
      </c>
      <c r="BK81" s="74" t="s">
        <v>24</v>
      </c>
      <c r="BL81" s="74" t="s">
        <v>24</v>
      </c>
      <c r="BM81" s="74" t="s">
        <v>24</v>
      </c>
      <c r="BN81" s="74" t="s">
        <v>24</v>
      </c>
      <c r="BP81" s="88">
        <v>1974</v>
      </c>
    </row>
    <row r="82" spans="2:68">
      <c r="B82" s="88">
        <v>1975</v>
      </c>
      <c r="C82" s="74" t="s">
        <v>24</v>
      </c>
      <c r="D82" s="74" t="s">
        <v>24</v>
      </c>
      <c r="E82" s="74" t="s">
        <v>24</v>
      </c>
      <c r="F82" s="74" t="s">
        <v>24</v>
      </c>
      <c r="G82" s="74" t="s">
        <v>24</v>
      </c>
      <c r="H82" s="74" t="s">
        <v>24</v>
      </c>
      <c r="I82" s="74" t="s">
        <v>24</v>
      </c>
      <c r="J82" s="74" t="s">
        <v>24</v>
      </c>
      <c r="K82" s="74" t="s">
        <v>24</v>
      </c>
      <c r="L82" s="74" t="s">
        <v>24</v>
      </c>
      <c r="M82" s="74" t="s">
        <v>24</v>
      </c>
      <c r="N82" s="74" t="s">
        <v>24</v>
      </c>
      <c r="O82" s="74" t="s">
        <v>24</v>
      </c>
      <c r="P82" s="74" t="s">
        <v>24</v>
      </c>
      <c r="Q82" s="74" t="s">
        <v>24</v>
      </c>
      <c r="R82" s="74" t="s">
        <v>24</v>
      </c>
      <c r="S82" s="74" t="s">
        <v>24</v>
      </c>
      <c r="T82" s="74" t="s">
        <v>24</v>
      </c>
      <c r="U82" s="74" t="s">
        <v>24</v>
      </c>
      <c r="V82" s="74" t="s">
        <v>24</v>
      </c>
      <c r="X82" s="88">
        <v>1975</v>
      </c>
      <c r="Y82" s="74" t="s">
        <v>24</v>
      </c>
      <c r="Z82" s="74" t="s">
        <v>24</v>
      </c>
      <c r="AA82" s="74" t="s">
        <v>24</v>
      </c>
      <c r="AB82" s="74" t="s">
        <v>24</v>
      </c>
      <c r="AC82" s="74" t="s">
        <v>24</v>
      </c>
      <c r="AD82" s="74" t="s">
        <v>24</v>
      </c>
      <c r="AE82" s="74" t="s">
        <v>24</v>
      </c>
      <c r="AF82" s="74" t="s">
        <v>24</v>
      </c>
      <c r="AG82" s="74" t="s">
        <v>24</v>
      </c>
      <c r="AH82" s="74" t="s">
        <v>24</v>
      </c>
      <c r="AI82" s="74" t="s">
        <v>24</v>
      </c>
      <c r="AJ82" s="74" t="s">
        <v>24</v>
      </c>
      <c r="AK82" s="74" t="s">
        <v>24</v>
      </c>
      <c r="AL82" s="74" t="s">
        <v>24</v>
      </c>
      <c r="AM82" s="74" t="s">
        <v>24</v>
      </c>
      <c r="AN82" s="74" t="s">
        <v>24</v>
      </c>
      <c r="AO82" s="74" t="s">
        <v>24</v>
      </c>
      <c r="AP82" s="74" t="s">
        <v>24</v>
      </c>
      <c r="AQ82" s="74" t="s">
        <v>24</v>
      </c>
      <c r="AR82" s="74" t="s">
        <v>24</v>
      </c>
      <c r="AT82" s="88">
        <v>1975</v>
      </c>
      <c r="AU82" s="74" t="s">
        <v>24</v>
      </c>
      <c r="AV82" s="74" t="s">
        <v>24</v>
      </c>
      <c r="AW82" s="74" t="s">
        <v>24</v>
      </c>
      <c r="AX82" s="74" t="s">
        <v>24</v>
      </c>
      <c r="AY82" s="74" t="s">
        <v>24</v>
      </c>
      <c r="AZ82" s="74" t="s">
        <v>24</v>
      </c>
      <c r="BA82" s="74" t="s">
        <v>24</v>
      </c>
      <c r="BB82" s="74" t="s">
        <v>24</v>
      </c>
      <c r="BC82" s="74" t="s">
        <v>24</v>
      </c>
      <c r="BD82" s="74" t="s">
        <v>24</v>
      </c>
      <c r="BE82" s="74" t="s">
        <v>24</v>
      </c>
      <c r="BF82" s="74" t="s">
        <v>24</v>
      </c>
      <c r="BG82" s="74" t="s">
        <v>24</v>
      </c>
      <c r="BH82" s="74" t="s">
        <v>24</v>
      </c>
      <c r="BI82" s="74" t="s">
        <v>24</v>
      </c>
      <c r="BJ82" s="74" t="s">
        <v>24</v>
      </c>
      <c r="BK82" s="74" t="s">
        <v>24</v>
      </c>
      <c r="BL82" s="74" t="s">
        <v>24</v>
      </c>
      <c r="BM82" s="74" t="s">
        <v>24</v>
      </c>
      <c r="BN82" s="74" t="s">
        <v>24</v>
      </c>
      <c r="BP82" s="88">
        <v>1975</v>
      </c>
    </row>
    <row r="83" spans="2:68">
      <c r="B83" s="88">
        <v>1976</v>
      </c>
      <c r="C83" s="74" t="s">
        <v>24</v>
      </c>
      <c r="D83" s="74" t="s">
        <v>24</v>
      </c>
      <c r="E83" s="74" t="s">
        <v>24</v>
      </c>
      <c r="F83" s="74" t="s">
        <v>24</v>
      </c>
      <c r="G83" s="74" t="s">
        <v>24</v>
      </c>
      <c r="H83" s="74" t="s">
        <v>24</v>
      </c>
      <c r="I83" s="74" t="s">
        <v>24</v>
      </c>
      <c r="J83" s="74" t="s">
        <v>24</v>
      </c>
      <c r="K83" s="74" t="s">
        <v>24</v>
      </c>
      <c r="L83" s="74" t="s">
        <v>24</v>
      </c>
      <c r="M83" s="74" t="s">
        <v>24</v>
      </c>
      <c r="N83" s="74" t="s">
        <v>24</v>
      </c>
      <c r="O83" s="74" t="s">
        <v>24</v>
      </c>
      <c r="P83" s="74" t="s">
        <v>24</v>
      </c>
      <c r="Q83" s="74" t="s">
        <v>24</v>
      </c>
      <c r="R83" s="74" t="s">
        <v>24</v>
      </c>
      <c r="S83" s="74" t="s">
        <v>24</v>
      </c>
      <c r="T83" s="74" t="s">
        <v>24</v>
      </c>
      <c r="U83" s="74" t="s">
        <v>24</v>
      </c>
      <c r="V83" s="74" t="s">
        <v>24</v>
      </c>
      <c r="X83" s="88">
        <v>1976</v>
      </c>
      <c r="Y83" s="74" t="s">
        <v>24</v>
      </c>
      <c r="Z83" s="74" t="s">
        <v>24</v>
      </c>
      <c r="AA83" s="74" t="s">
        <v>24</v>
      </c>
      <c r="AB83" s="74" t="s">
        <v>24</v>
      </c>
      <c r="AC83" s="74" t="s">
        <v>24</v>
      </c>
      <c r="AD83" s="74" t="s">
        <v>24</v>
      </c>
      <c r="AE83" s="74" t="s">
        <v>24</v>
      </c>
      <c r="AF83" s="74" t="s">
        <v>24</v>
      </c>
      <c r="AG83" s="74" t="s">
        <v>24</v>
      </c>
      <c r="AH83" s="74" t="s">
        <v>24</v>
      </c>
      <c r="AI83" s="74" t="s">
        <v>24</v>
      </c>
      <c r="AJ83" s="74" t="s">
        <v>24</v>
      </c>
      <c r="AK83" s="74" t="s">
        <v>24</v>
      </c>
      <c r="AL83" s="74" t="s">
        <v>24</v>
      </c>
      <c r="AM83" s="74" t="s">
        <v>24</v>
      </c>
      <c r="AN83" s="74" t="s">
        <v>24</v>
      </c>
      <c r="AO83" s="74" t="s">
        <v>24</v>
      </c>
      <c r="AP83" s="74" t="s">
        <v>24</v>
      </c>
      <c r="AQ83" s="74" t="s">
        <v>24</v>
      </c>
      <c r="AR83" s="74" t="s">
        <v>24</v>
      </c>
      <c r="AT83" s="88">
        <v>1976</v>
      </c>
      <c r="AU83" s="74" t="s">
        <v>24</v>
      </c>
      <c r="AV83" s="74" t="s">
        <v>24</v>
      </c>
      <c r="AW83" s="74" t="s">
        <v>24</v>
      </c>
      <c r="AX83" s="74" t="s">
        <v>24</v>
      </c>
      <c r="AY83" s="74" t="s">
        <v>24</v>
      </c>
      <c r="AZ83" s="74" t="s">
        <v>24</v>
      </c>
      <c r="BA83" s="74" t="s">
        <v>24</v>
      </c>
      <c r="BB83" s="74" t="s">
        <v>24</v>
      </c>
      <c r="BC83" s="74" t="s">
        <v>24</v>
      </c>
      <c r="BD83" s="74" t="s">
        <v>24</v>
      </c>
      <c r="BE83" s="74" t="s">
        <v>24</v>
      </c>
      <c r="BF83" s="74" t="s">
        <v>24</v>
      </c>
      <c r="BG83" s="74" t="s">
        <v>24</v>
      </c>
      <c r="BH83" s="74" t="s">
        <v>24</v>
      </c>
      <c r="BI83" s="74" t="s">
        <v>24</v>
      </c>
      <c r="BJ83" s="74" t="s">
        <v>24</v>
      </c>
      <c r="BK83" s="74" t="s">
        <v>24</v>
      </c>
      <c r="BL83" s="74" t="s">
        <v>24</v>
      </c>
      <c r="BM83" s="74" t="s">
        <v>24</v>
      </c>
      <c r="BN83" s="74" t="s">
        <v>24</v>
      </c>
      <c r="BP83" s="88">
        <v>1976</v>
      </c>
    </row>
    <row r="84" spans="2:68">
      <c r="B84" s="88">
        <v>1977</v>
      </c>
      <c r="C84" s="74" t="s">
        <v>24</v>
      </c>
      <c r="D84" s="74" t="s">
        <v>24</v>
      </c>
      <c r="E84" s="74" t="s">
        <v>24</v>
      </c>
      <c r="F84" s="74" t="s">
        <v>24</v>
      </c>
      <c r="G84" s="74" t="s">
        <v>24</v>
      </c>
      <c r="H84" s="74" t="s">
        <v>24</v>
      </c>
      <c r="I84" s="74" t="s">
        <v>24</v>
      </c>
      <c r="J84" s="74" t="s">
        <v>24</v>
      </c>
      <c r="K84" s="74" t="s">
        <v>24</v>
      </c>
      <c r="L84" s="74" t="s">
        <v>24</v>
      </c>
      <c r="M84" s="74" t="s">
        <v>24</v>
      </c>
      <c r="N84" s="74" t="s">
        <v>24</v>
      </c>
      <c r="O84" s="74" t="s">
        <v>24</v>
      </c>
      <c r="P84" s="74" t="s">
        <v>24</v>
      </c>
      <c r="Q84" s="74" t="s">
        <v>24</v>
      </c>
      <c r="R84" s="74" t="s">
        <v>24</v>
      </c>
      <c r="S84" s="74" t="s">
        <v>24</v>
      </c>
      <c r="T84" s="74" t="s">
        <v>24</v>
      </c>
      <c r="U84" s="74" t="s">
        <v>24</v>
      </c>
      <c r="V84" s="74" t="s">
        <v>24</v>
      </c>
      <c r="X84" s="88">
        <v>1977</v>
      </c>
      <c r="Y84" s="74" t="s">
        <v>24</v>
      </c>
      <c r="Z84" s="74" t="s">
        <v>24</v>
      </c>
      <c r="AA84" s="74" t="s">
        <v>24</v>
      </c>
      <c r="AB84" s="74" t="s">
        <v>24</v>
      </c>
      <c r="AC84" s="74" t="s">
        <v>24</v>
      </c>
      <c r="AD84" s="74" t="s">
        <v>24</v>
      </c>
      <c r="AE84" s="74" t="s">
        <v>24</v>
      </c>
      <c r="AF84" s="74" t="s">
        <v>24</v>
      </c>
      <c r="AG84" s="74" t="s">
        <v>24</v>
      </c>
      <c r="AH84" s="74" t="s">
        <v>24</v>
      </c>
      <c r="AI84" s="74" t="s">
        <v>24</v>
      </c>
      <c r="AJ84" s="74" t="s">
        <v>24</v>
      </c>
      <c r="AK84" s="74" t="s">
        <v>24</v>
      </c>
      <c r="AL84" s="74" t="s">
        <v>24</v>
      </c>
      <c r="AM84" s="74" t="s">
        <v>24</v>
      </c>
      <c r="AN84" s="74" t="s">
        <v>24</v>
      </c>
      <c r="AO84" s="74" t="s">
        <v>24</v>
      </c>
      <c r="AP84" s="74" t="s">
        <v>24</v>
      </c>
      <c r="AQ84" s="74" t="s">
        <v>24</v>
      </c>
      <c r="AR84" s="74" t="s">
        <v>24</v>
      </c>
      <c r="AT84" s="88">
        <v>1977</v>
      </c>
      <c r="AU84" s="74" t="s">
        <v>24</v>
      </c>
      <c r="AV84" s="74" t="s">
        <v>24</v>
      </c>
      <c r="AW84" s="74" t="s">
        <v>24</v>
      </c>
      <c r="AX84" s="74" t="s">
        <v>24</v>
      </c>
      <c r="AY84" s="74" t="s">
        <v>24</v>
      </c>
      <c r="AZ84" s="74" t="s">
        <v>24</v>
      </c>
      <c r="BA84" s="74" t="s">
        <v>24</v>
      </c>
      <c r="BB84" s="74" t="s">
        <v>24</v>
      </c>
      <c r="BC84" s="74" t="s">
        <v>24</v>
      </c>
      <c r="BD84" s="74" t="s">
        <v>24</v>
      </c>
      <c r="BE84" s="74" t="s">
        <v>24</v>
      </c>
      <c r="BF84" s="74" t="s">
        <v>24</v>
      </c>
      <c r="BG84" s="74" t="s">
        <v>24</v>
      </c>
      <c r="BH84" s="74" t="s">
        <v>24</v>
      </c>
      <c r="BI84" s="74" t="s">
        <v>24</v>
      </c>
      <c r="BJ84" s="74" t="s">
        <v>24</v>
      </c>
      <c r="BK84" s="74" t="s">
        <v>24</v>
      </c>
      <c r="BL84" s="74" t="s">
        <v>24</v>
      </c>
      <c r="BM84" s="74" t="s">
        <v>24</v>
      </c>
      <c r="BN84" s="74" t="s">
        <v>24</v>
      </c>
      <c r="BP84" s="88">
        <v>1977</v>
      </c>
    </row>
    <row r="85" spans="2:68">
      <c r="B85" s="88">
        <v>1978</v>
      </c>
      <c r="C85" s="74" t="s">
        <v>24</v>
      </c>
      <c r="D85" s="74" t="s">
        <v>24</v>
      </c>
      <c r="E85" s="74" t="s">
        <v>24</v>
      </c>
      <c r="F85" s="74" t="s">
        <v>24</v>
      </c>
      <c r="G85" s="74" t="s">
        <v>24</v>
      </c>
      <c r="H85" s="74" t="s">
        <v>24</v>
      </c>
      <c r="I85" s="74" t="s">
        <v>24</v>
      </c>
      <c r="J85" s="74" t="s">
        <v>24</v>
      </c>
      <c r="K85" s="74" t="s">
        <v>24</v>
      </c>
      <c r="L85" s="74" t="s">
        <v>24</v>
      </c>
      <c r="M85" s="74" t="s">
        <v>24</v>
      </c>
      <c r="N85" s="74" t="s">
        <v>24</v>
      </c>
      <c r="O85" s="74" t="s">
        <v>24</v>
      </c>
      <c r="P85" s="74" t="s">
        <v>24</v>
      </c>
      <c r="Q85" s="74" t="s">
        <v>24</v>
      </c>
      <c r="R85" s="74" t="s">
        <v>24</v>
      </c>
      <c r="S85" s="74" t="s">
        <v>24</v>
      </c>
      <c r="T85" s="74" t="s">
        <v>24</v>
      </c>
      <c r="U85" s="74" t="s">
        <v>24</v>
      </c>
      <c r="V85" s="74" t="s">
        <v>24</v>
      </c>
      <c r="X85" s="88">
        <v>1978</v>
      </c>
      <c r="Y85" s="74" t="s">
        <v>24</v>
      </c>
      <c r="Z85" s="74" t="s">
        <v>24</v>
      </c>
      <c r="AA85" s="74" t="s">
        <v>24</v>
      </c>
      <c r="AB85" s="74" t="s">
        <v>24</v>
      </c>
      <c r="AC85" s="74" t="s">
        <v>24</v>
      </c>
      <c r="AD85" s="74" t="s">
        <v>24</v>
      </c>
      <c r="AE85" s="74" t="s">
        <v>24</v>
      </c>
      <c r="AF85" s="74" t="s">
        <v>24</v>
      </c>
      <c r="AG85" s="74" t="s">
        <v>24</v>
      </c>
      <c r="AH85" s="74" t="s">
        <v>24</v>
      </c>
      <c r="AI85" s="74" t="s">
        <v>24</v>
      </c>
      <c r="AJ85" s="74" t="s">
        <v>24</v>
      </c>
      <c r="AK85" s="74" t="s">
        <v>24</v>
      </c>
      <c r="AL85" s="74" t="s">
        <v>24</v>
      </c>
      <c r="AM85" s="74" t="s">
        <v>24</v>
      </c>
      <c r="AN85" s="74" t="s">
        <v>24</v>
      </c>
      <c r="AO85" s="74" t="s">
        <v>24</v>
      </c>
      <c r="AP85" s="74" t="s">
        <v>24</v>
      </c>
      <c r="AQ85" s="74" t="s">
        <v>24</v>
      </c>
      <c r="AR85" s="74" t="s">
        <v>24</v>
      </c>
      <c r="AT85" s="88">
        <v>1978</v>
      </c>
      <c r="AU85" s="74" t="s">
        <v>24</v>
      </c>
      <c r="AV85" s="74" t="s">
        <v>24</v>
      </c>
      <c r="AW85" s="74" t="s">
        <v>24</v>
      </c>
      <c r="AX85" s="74" t="s">
        <v>24</v>
      </c>
      <c r="AY85" s="74" t="s">
        <v>24</v>
      </c>
      <c r="AZ85" s="74" t="s">
        <v>24</v>
      </c>
      <c r="BA85" s="74" t="s">
        <v>24</v>
      </c>
      <c r="BB85" s="74" t="s">
        <v>24</v>
      </c>
      <c r="BC85" s="74" t="s">
        <v>24</v>
      </c>
      <c r="BD85" s="74" t="s">
        <v>24</v>
      </c>
      <c r="BE85" s="74" t="s">
        <v>24</v>
      </c>
      <c r="BF85" s="74" t="s">
        <v>24</v>
      </c>
      <c r="BG85" s="74" t="s">
        <v>24</v>
      </c>
      <c r="BH85" s="74" t="s">
        <v>24</v>
      </c>
      <c r="BI85" s="74" t="s">
        <v>24</v>
      </c>
      <c r="BJ85" s="74" t="s">
        <v>24</v>
      </c>
      <c r="BK85" s="74" t="s">
        <v>24</v>
      </c>
      <c r="BL85" s="74" t="s">
        <v>24</v>
      </c>
      <c r="BM85" s="74" t="s">
        <v>24</v>
      </c>
      <c r="BN85" s="74" t="s">
        <v>24</v>
      </c>
      <c r="BP85" s="88">
        <v>1978</v>
      </c>
    </row>
    <row r="86" spans="2:68">
      <c r="B86" s="89">
        <v>1979</v>
      </c>
      <c r="C86" s="74" t="s">
        <v>24</v>
      </c>
      <c r="D86" s="74" t="s">
        <v>24</v>
      </c>
      <c r="E86" s="74" t="s">
        <v>24</v>
      </c>
      <c r="F86" s="74" t="s">
        <v>24</v>
      </c>
      <c r="G86" s="74" t="s">
        <v>24</v>
      </c>
      <c r="H86" s="74" t="s">
        <v>24</v>
      </c>
      <c r="I86" s="74" t="s">
        <v>24</v>
      </c>
      <c r="J86" s="74" t="s">
        <v>24</v>
      </c>
      <c r="K86" s="74" t="s">
        <v>24</v>
      </c>
      <c r="L86" s="74" t="s">
        <v>24</v>
      </c>
      <c r="M86" s="74" t="s">
        <v>24</v>
      </c>
      <c r="N86" s="74" t="s">
        <v>24</v>
      </c>
      <c r="O86" s="74" t="s">
        <v>24</v>
      </c>
      <c r="P86" s="74" t="s">
        <v>24</v>
      </c>
      <c r="Q86" s="74" t="s">
        <v>24</v>
      </c>
      <c r="R86" s="74" t="s">
        <v>24</v>
      </c>
      <c r="S86" s="74" t="s">
        <v>24</v>
      </c>
      <c r="T86" s="74" t="s">
        <v>24</v>
      </c>
      <c r="U86" s="74" t="s">
        <v>24</v>
      </c>
      <c r="V86" s="74" t="s">
        <v>24</v>
      </c>
      <c r="X86" s="89">
        <v>1979</v>
      </c>
      <c r="Y86" s="74" t="s">
        <v>24</v>
      </c>
      <c r="Z86" s="74" t="s">
        <v>24</v>
      </c>
      <c r="AA86" s="74" t="s">
        <v>24</v>
      </c>
      <c r="AB86" s="74" t="s">
        <v>24</v>
      </c>
      <c r="AC86" s="74" t="s">
        <v>24</v>
      </c>
      <c r="AD86" s="74" t="s">
        <v>24</v>
      </c>
      <c r="AE86" s="74" t="s">
        <v>24</v>
      </c>
      <c r="AF86" s="74" t="s">
        <v>24</v>
      </c>
      <c r="AG86" s="74" t="s">
        <v>24</v>
      </c>
      <c r="AH86" s="74" t="s">
        <v>24</v>
      </c>
      <c r="AI86" s="74" t="s">
        <v>24</v>
      </c>
      <c r="AJ86" s="74" t="s">
        <v>24</v>
      </c>
      <c r="AK86" s="74" t="s">
        <v>24</v>
      </c>
      <c r="AL86" s="74" t="s">
        <v>24</v>
      </c>
      <c r="AM86" s="74" t="s">
        <v>24</v>
      </c>
      <c r="AN86" s="74" t="s">
        <v>24</v>
      </c>
      <c r="AO86" s="74" t="s">
        <v>24</v>
      </c>
      <c r="AP86" s="74" t="s">
        <v>24</v>
      </c>
      <c r="AQ86" s="74" t="s">
        <v>24</v>
      </c>
      <c r="AR86" s="74" t="s">
        <v>24</v>
      </c>
      <c r="AT86" s="89">
        <v>1979</v>
      </c>
      <c r="AU86" s="74" t="s">
        <v>24</v>
      </c>
      <c r="AV86" s="74" t="s">
        <v>24</v>
      </c>
      <c r="AW86" s="74" t="s">
        <v>24</v>
      </c>
      <c r="AX86" s="74" t="s">
        <v>24</v>
      </c>
      <c r="AY86" s="74" t="s">
        <v>24</v>
      </c>
      <c r="AZ86" s="74" t="s">
        <v>24</v>
      </c>
      <c r="BA86" s="74" t="s">
        <v>24</v>
      </c>
      <c r="BB86" s="74" t="s">
        <v>24</v>
      </c>
      <c r="BC86" s="74" t="s">
        <v>24</v>
      </c>
      <c r="BD86" s="74" t="s">
        <v>24</v>
      </c>
      <c r="BE86" s="74" t="s">
        <v>24</v>
      </c>
      <c r="BF86" s="74" t="s">
        <v>24</v>
      </c>
      <c r="BG86" s="74" t="s">
        <v>24</v>
      </c>
      <c r="BH86" s="74" t="s">
        <v>24</v>
      </c>
      <c r="BI86" s="74" t="s">
        <v>24</v>
      </c>
      <c r="BJ86" s="74" t="s">
        <v>24</v>
      </c>
      <c r="BK86" s="74" t="s">
        <v>24</v>
      </c>
      <c r="BL86" s="74" t="s">
        <v>24</v>
      </c>
      <c r="BM86" s="74" t="s">
        <v>24</v>
      </c>
      <c r="BN86" s="74" t="s">
        <v>24</v>
      </c>
      <c r="BP86" s="89">
        <v>1979</v>
      </c>
    </row>
    <row r="87" spans="2:68">
      <c r="B87" s="89">
        <v>1980</v>
      </c>
      <c r="C87" s="74" t="s">
        <v>24</v>
      </c>
      <c r="D87" s="74" t="s">
        <v>24</v>
      </c>
      <c r="E87" s="74" t="s">
        <v>24</v>
      </c>
      <c r="F87" s="74" t="s">
        <v>24</v>
      </c>
      <c r="G87" s="74" t="s">
        <v>24</v>
      </c>
      <c r="H87" s="74" t="s">
        <v>24</v>
      </c>
      <c r="I87" s="74" t="s">
        <v>24</v>
      </c>
      <c r="J87" s="74" t="s">
        <v>24</v>
      </c>
      <c r="K87" s="74" t="s">
        <v>24</v>
      </c>
      <c r="L87" s="74" t="s">
        <v>24</v>
      </c>
      <c r="M87" s="74" t="s">
        <v>24</v>
      </c>
      <c r="N87" s="74" t="s">
        <v>24</v>
      </c>
      <c r="O87" s="74" t="s">
        <v>24</v>
      </c>
      <c r="P87" s="74" t="s">
        <v>24</v>
      </c>
      <c r="Q87" s="74" t="s">
        <v>24</v>
      </c>
      <c r="R87" s="74" t="s">
        <v>24</v>
      </c>
      <c r="S87" s="74" t="s">
        <v>24</v>
      </c>
      <c r="T87" s="74" t="s">
        <v>24</v>
      </c>
      <c r="U87" s="74" t="s">
        <v>24</v>
      </c>
      <c r="V87" s="74" t="s">
        <v>24</v>
      </c>
      <c r="X87" s="89">
        <v>1980</v>
      </c>
      <c r="Y87" s="74" t="s">
        <v>24</v>
      </c>
      <c r="Z87" s="74" t="s">
        <v>24</v>
      </c>
      <c r="AA87" s="74" t="s">
        <v>24</v>
      </c>
      <c r="AB87" s="74" t="s">
        <v>24</v>
      </c>
      <c r="AC87" s="74" t="s">
        <v>24</v>
      </c>
      <c r="AD87" s="74" t="s">
        <v>24</v>
      </c>
      <c r="AE87" s="74" t="s">
        <v>24</v>
      </c>
      <c r="AF87" s="74" t="s">
        <v>24</v>
      </c>
      <c r="AG87" s="74" t="s">
        <v>24</v>
      </c>
      <c r="AH87" s="74" t="s">
        <v>24</v>
      </c>
      <c r="AI87" s="74" t="s">
        <v>24</v>
      </c>
      <c r="AJ87" s="74" t="s">
        <v>24</v>
      </c>
      <c r="AK87" s="74" t="s">
        <v>24</v>
      </c>
      <c r="AL87" s="74" t="s">
        <v>24</v>
      </c>
      <c r="AM87" s="74" t="s">
        <v>24</v>
      </c>
      <c r="AN87" s="74" t="s">
        <v>24</v>
      </c>
      <c r="AO87" s="74" t="s">
        <v>24</v>
      </c>
      <c r="AP87" s="74" t="s">
        <v>24</v>
      </c>
      <c r="AQ87" s="74" t="s">
        <v>24</v>
      </c>
      <c r="AR87" s="74" t="s">
        <v>24</v>
      </c>
      <c r="AT87" s="89">
        <v>1980</v>
      </c>
      <c r="AU87" s="74" t="s">
        <v>24</v>
      </c>
      <c r="AV87" s="74" t="s">
        <v>24</v>
      </c>
      <c r="AW87" s="74" t="s">
        <v>24</v>
      </c>
      <c r="AX87" s="74" t="s">
        <v>24</v>
      </c>
      <c r="AY87" s="74" t="s">
        <v>24</v>
      </c>
      <c r="AZ87" s="74" t="s">
        <v>24</v>
      </c>
      <c r="BA87" s="74" t="s">
        <v>24</v>
      </c>
      <c r="BB87" s="74" t="s">
        <v>24</v>
      </c>
      <c r="BC87" s="74" t="s">
        <v>24</v>
      </c>
      <c r="BD87" s="74" t="s">
        <v>24</v>
      </c>
      <c r="BE87" s="74" t="s">
        <v>24</v>
      </c>
      <c r="BF87" s="74" t="s">
        <v>24</v>
      </c>
      <c r="BG87" s="74" t="s">
        <v>24</v>
      </c>
      <c r="BH87" s="74" t="s">
        <v>24</v>
      </c>
      <c r="BI87" s="74" t="s">
        <v>24</v>
      </c>
      <c r="BJ87" s="74" t="s">
        <v>24</v>
      </c>
      <c r="BK87" s="74" t="s">
        <v>24</v>
      </c>
      <c r="BL87" s="74" t="s">
        <v>24</v>
      </c>
      <c r="BM87" s="74" t="s">
        <v>24</v>
      </c>
      <c r="BN87" s="74" t="s">
        <v>24</v>
      </c>
      <c r="BP87" s="89">
        <v>1980</v>
      </c>
    </row>
    <row r="88" spans="2:68">
      <c r="B88" s="89">
        <v>1981</v>
      </c>
      <c r="C88" s="74" t="s">
        <v>24</v>
      </c>
      <c r="D88" s="74" t="s">
        <v>24</v>
      </c>
      <c r="E88" s="74" t="s">
        <v>24</v>
      </c>
      <c r="F88" s="74" t="s">
        <v>24</v>
      </c>
      <c r="G88" s="74" t="s">
        <v>24</v>
      </c>
      <c r="H88" s="74" t="s">
        <v>24</v>
      </c>
      <c r="I88" s="74" t="s">
        <v>24</v>
      </c>
      <c r="J88" s="74" t="s">
        <v>24</v>
      </c>
      <c r="K88" s="74" t="s">
        <v>24</v>
      </c>
      <c r="L88" s="74" t="s">
        <v>24</v>
      </c>
      <c r="M88" s="74" t="s">
        <v>24</v>
      </c>
      <c r="N88" s="74" t="s">
        <v>24</v>
      </c>
      <c r="O88" s="74" t="s">
        <v>24</v>
      </c>
      <c r="P88" s="74" t="s">
        <v>24</v>
      </c>
      <c r="Q88" s="74" t="s">
        <v>24</v>
      </c>
      <c r="R88" s="74" t="s">
        <v>24</v>
      </c>
      <c r="S88" s="74" t="s">
        <v>24</v>
      </c>
      <c r="T88" s="74" t="s">
        <v>24</v>
      </c>
      <c r="U88" s="74" t="s">
        <v>24</v>
      </c>
      <c r="V88" s="74" t="s">
        <v>24</v>
      </c>
      <c r="X88" s="89">
        <v>1981</v>
      </c>
      <c r="Y88" s="74" t="s">
        <v>24</v>
      </c>
      <c r="Z88" s="74" t="s">
        <v>24</v>
      </c>
      <c r="AA88" s="74" t="s">
        <v>24</v>
      </c>
      <c r="AB88" s="74" t="s">
        <v>24</v>
      </c>
      <c r="AC88" s="74" t="s">
        <v>24</v>
      </c>
      <c r="AD88" s="74" t="s">
        <v>24</v>
      </c>
      <c r="AE88" s="74" t="s">
        <v>24</v>
      </c>
      <c r="AF88" s="74" t="s">
        <v>24</v>
      </c>
      <c r="AG88" s="74" t="s">
        <v>24</v>
      </c>
      <c r="AH88" s="74" t="s">
        <v>24</v>
      </c>
      <c r="AI88" s="74" t="s">
        <v>24</v>
      </c>
      <c r="AJ88" s="74" t="s">
        <v>24</v>
      </c>
      <c r="AK88" s="74" t="s">
        <v>24</v>
      </c>
      <c r="AL88" s="74" t="s">
        <v>24</v>
      </c>
      <c r="AM88" s="74" t="s">
        <v>24</v>
      </c>
      <c r="AN88" s="74" t="s">
        <v>24</v>
      </c>
      <c r="AO88" s="74" t="s">
        <v>24</v>
      </c>
      <c r="AP88" s="74" t="s">
        <v>24</v>
      </c>
      <c r="AQ88" s="74" t="s">
        <v>24</v>
      </c>
      <c r="AR88" s="74" t="s">
        <v>24</v>
      </c>
      <c r="AT88" s="89">
        <v>1981</v>
      </c>
      <c r="AU88" s="74" t="s">
        <v>24</v>
      </c>
      <c r="AV88" s="74" t="s">
        <v>24</v>
      </c>
      <c r="AW88" s="74" t="s">
        <v>24</v>
      </c>
      <c r="AX88" s="74" t="s">
        <v>24</v>
      </c>
      <c r="AY88" s="74" t="s">
        <v>24</v>
      </c>
      <c r="AZ88" s="74" t="s">
        <v>24</v>
      </c>
      <c r="BA88" s="74" t="s">
        <v>24</v>
      </c>
      <c r="BB88" s="74" t="s">
        <v>24</v>
      </c>
      <c r="BC88" s="74" t="s">
        <v>24</v>
      </c>
      <c r="BD88" s="74" t="s">
        <v>24</v>
      </c>
      <c r="BE88" s="74" t="s">
        <v>24</v>
      </c>
      <c r="BF88" s="74" t="s">
        <v>24</v>
      </c>
      <c r="BG88" s="74" t="s">
        <v>24</v>
      </c>
      <c r="BH88" s="74" t="s">
        <v>24</v>
      </c>
      <c r="BI88" s="74" t="s">
        <v>24</v>
      </c>
      <c r="BJ88" s="74" t="s">
        <v>24</v>
      </c>
      <c r="BK88" s="74" t="s">
        <v>24</v>
      </c>
      <c r="BL88" s="74" t="s">
        <v>24</v>
      </c>
      <c r="BM88" s="74" t="s">
        <v>24</v>
      </c>
      <c r="BN88" s="74" t="s">
        <v>24</v>
      </c>
      <c r="BP88" s="89">
        <v>1981</v>
      </c>
    </row>
    <row r="89" spans="2:68">
      <c r="B89" s="89">
        <v>1982</v>
      </c>
      <c r="C89" s="74" t="s">
        <v>24</v>
      </c>
      <c r="D89" s="74" t="s">
        <v>24</v>
      </c>
      <c r="E89" s="74" t="s">
        <v>24</v>
      </c>
      <c r="F89" s="74" t="s">
        <v>24</v>
      </c>
      <c r="G89" s="74" t="s">
        <v>24</v>
      </c>
      <c r="H89" s="74" t="s">
        <v>24</v>
      </c>
      <c r="I89" s="74" t="s">
        <v>24</v>
      </c>
      <c r="J89" s="74" t="s">
        <v>24</v>
      </c>
      <c r="K89" s="74" t="s">
        <v>24</v>
      </c>
      <c r="L89" s="74" t="s">
        <v>24</v>
      </c>
      <c r="M89" s="74" t="s">
        <v>24</v>
      </c>
      <c r="N89" s="74" t="s">
        <v>24</v>
      </c>
      <c r="O89" s="74" t="s">
        <v>24</v>
      </c>
      <c r="P89" s="74" t="s">
        <v>24</v>
      </c>
      <c r="Q89" s="74" t="s">
        <v>24</v>
      </c>
      <c r="R89" s="74" t="s">
        <v>24</v>
      </c>
      <c r="S89" s="74" t="s">
        <v>24</v>
      </c>
      <c r="T89" s="74" t="s">
        <v>24</v>
      </c>
      <c r="U89" s="74" t="s">
        <v>24</v>
      </c>
      <c r="V89" s="74" t="s">
        <v>24</v>
      </c>
      <c r="X89" s="89">
        <v>1982</v>
      </c>
      <c r="Y89" s="74" t="s">
        <v>24</v>
      </c>
      <c r="Z89" s="74" t="s">
        <v>24</v>
      </c>
      <c r="AA89" s="74" t="s">
        <v>24</v>
      </c>
      <c r="AB89" s="74" t="s">
        <v>24</v>
      </c>
      <c r="AC89" s="74" t="s">
        <v>24</v>
      </c>
      <c r="AD89" s="74" t="s">
        <v>24</v>
      </c>
      <c r="AE89" s="74" t="s">
        <v>24</v>
      </c>
      <c r="AF89" s="74" t="s">
        <v>24</v>
      </c>
      <c r="AG89" s="74" t="s">
        <v>24</v>
      </c>
      <c r="AH89" s="74" t="s">
        <v>24</v>
      </c>
      <c r="AI89" s="74" t="s">
        <v>24</v>
      </c>
      <c r="AJ89" s="74" t="s">
        <v>24</v>
      </c>
      <c r="AK89" s="74" t="s">
        <v>24</v>
      </c>
      <c r="AL89" s="74" t="s">
        <v>24</v>
      </c>
      <c r="AM89" s="74" t="s">
        <v>24</v>
      </c>
      <c r="AN89" s="74" t="s">
        <v>24</v>
      </c>
      <c r="AO89" s="74" t="s">
        <v>24</v>
      </c>
      <c r="AP89" s="74" t="s">
        <v>24</v>
      </c>
      <c r="AQ89" s="74" t="s">
        <v>24</v>
      </c>
      <c r="AR89" s="74" t="s">
        <v>24</v>
      </c>
      <c r="AT89" s="89">
        <v>1982</v>
      </c>
      <c r="AU89" s="74" t="s">
        <v>24</v>
      </c>
      <c r="AV89" s="74" t="s">
        <v>24</v>
      </c>
      <c r="AW89" s="74" t="s">
        <v>24</v>
      </c>
      <c r="AX89" s="74" t="s">
        <v>24</v>
      </c>
      <c r="AY89" s="74" t="s">
        <v>24</v>
      </c>
      <c r="AZ89" s="74" t="s">
        <v>24</v>
      </c>
      <c r="BA89" s="74" t="s">
        <v>24</v>
      </c>
      <c r="BB89" s="74" t="s">
        <v>24</v>
      </c>
      <c r="BC89" s="74" t="s">
        <v>24</v>
      </c>
      <c r="BD89" s="74" t="s">
        <v>24</v>
      </c>
      <c r="BE89" s="74" t="s">
        <v>24</v>
      </c>
      <c r="BF89" s="74" t="s">
        <v>24</v>
      </c>
      <c r="BG89" s="74" t="s">
        <v>24</v>
      </c>
      <c r="BH89" s="74" t="s">
        <v>24</v>
      </c>
      <c r="BI89" s="74" t="s">
        <v>24</v>
      </c>
      <c r="BJ89" s="74" t="s">
        <v>24</v>
      </c>
      <c r="BK89" s="74" t="s">
        <v>24</v>
      </c>
      <c r="BL89" s="74" t="s">
        <v>24</v>
      </c>
      <c r="BM89" s="74" t="s">
        <v>24</v>
      </c>
      <c r="BN89" s="74" t="s">
        <v>24</v>
      </c>
      <c r="BP89" s="89">
        <v>1982</v>
      </c>
    </row>
    <row r="90" spans="2:68">
      <c r="B90" s="89">
        <v>1983</v>
      </c>
      <c r="C90" s="74" t="s">
        <v>24</v>
      </c>
      <c r="D90" s="74" t="s">
        <v>24</v>
      </c>
      <c r="E90" s="74" t="s">
        <v>24</v>
      </c>
      <c r="F90" s="74" t="s">
        <v>24</v>
      </c>
      <c r="G90" s="74" t="s">
        <v>24</v>
      </c>
      <c r="H90" s="74" t="s">
        <v>24</v>
      </c>
      <c r="I90" s="74" t="s">
        <v>24</v>
      </c>
      <c r="J90" s="74" t="s">
        <v>24</v>
      </c>
      <c r="K90" s="74" t="s">
        <v>24</v>
      </c>
      <c r="L90" s="74" t="s">
        <v>24</v>
      </c>
      <c r="M90" s="74" t="s">
        <v>24</v>
      </c>
      <c r="N90" s="74" t="s">
        <v>24</v>
      </c>
      <c r="O90" s="74" t="s">
        <v>24</v>
      </c>
      <c r="P90" s="74" t="s">
        <v>24</v>
      </c>
      <c r="Q90" s="74" t="s">
        <v>24</v>
      </c>
      <c r="R90" s="74" t="s">
        <v>24</v>
      </c>
      <c r="S90" s="74" t="s">
        <v>24</v>
      </c>
      <c r="T90" s="74" t="s">
        <v>24</v>
      </c>
      <c r="U90" s="74" t="s">
        <v>24</v>
      </c>
      <c r="V90" s="74" t="s">
        <v>24</v>
      </c>
      <c r="X90" s="89">
        <v>1983</v>
      </c>
      <c r="Y90" s="74" t="s">
        <v>24</v>
      </c>
      <c r="Z90" s="74" t="s">
        <v>24</v>
      </c>
      <c r="AA90" s="74" t="s">
        <v>24</v>
      </c>
      <c r="AB90" s="74" t="s">
        <v>24</v>
      </c>
      <c r="AC90" s="74" t="s">
        <v>24</v>
      </c>
      <c r="AD90" s="74" t="s">
        <v>24</v>
      </c>
      <c r="AE90" s="74" t="s">
        <v>24</v>
      </c>
      <c r="AF90" s="74" t="s">
        <v>24</v>
      </c>
      <c r="AG90" s="74" t="s">
        <v>24</v>
      </c>
      <c r="AH90" s="74" t="s">
        <v>24</v>
      </c>
      <c r="AI90" s="74" t="s">
        <v>24</v>
      </c>
      <c r="AJ90" s="74" t="s">
        <v>24</v>
      </c>
      <c r="AK90" s="74" t="s">
        <v>24</v>
      </c>
      <c r="AL90" s="74" t="s">
        <v>24</v>
      </c>
      <c r="AM90" s="74" t="s">
        <v>24</v>
      </c>
      <c r="AN90" s="74" t="s">
        <v>24</v>
      </c>
      <c r="AO90" s="74" t="s">
        <v>24</v>
      </c>
      <c r="AP90" s="74" t="s">
        <v>24</v>
      </c>
      <c r="AQ90" s="74" t="s">
        <v>24</v>
      </c>
      <c r="AR90" s="74" t="s">
        <v>24</v>
      </c>
      <c r="AT90" s="89">
        <v>1983</v>
      </c>
      <c r="AU90" s="74" t="s">
        <v>24</v>
      </c>
      <c r="AV90" s="74" t="s">
        <v>24</v>
      </c>
      <c r="AW90" s="74" t="s">
        <v>24</v>
      </c>
      <c r="AX90" s="74" t="s">
        <v>24</v>
      </c>
      <c r="AY90" s="74" t="s">
        <v>24</v>
      </c>
      <c r="AZ90" s="74" t="s">
        <v>24</v>
      </c>
      <c r="BA90" s="74" t="s">
        <v>24</v>
      </c>
      <c r="BB90" s="74" t="s">
        <v>24</v>
      </c>
      <c r="BC90" s="74" t="s">
        <v>24</v>
      </c>
      <c r="BD90" s="74" t="s">
        <v>24</v>
      </c>
      <c r="BE90" s="74" t="s">
        <v>24</v>
      </c>
      <c r="BF90" s="74" t="s">
        <v>24</v>
      </c>
      <c r="BG90" s="74" t="s">
        <v>24</v>
      </c>
      <c r="BH90" s="74" t="s">
        <v>24</v>
      </c>
      <c r="BI90" s="74" t="s">
        <v>24</v>
      </c>
      <c r="BJ90" s="74" t="s">
        <v>24</v>
      </c>
      <c r="BK90" s="74" t="s">
        <v>24</v>
      </c>
      <c r="BL90" s="74" t="s">
        <v>24</v>
      </c>
      <c r="BM90" s="74" t="s">
        <v>24</v>
      </c>
      <c r="BN90" s="74" t="s">
        <v>24</v>
      </c>
      <c r="BP90" s="89">
        <v>1983</v>
      </c>
    </row>
    <row r="91" spans="2:68">
      <c r="B91" s="89">
        <v>1984</v>
      </c>
      <c r="C91" s="74" t="s">
        <v>24</v>
      </c>
      <c r="D91" s="74" t="s">
        <v>24</v>
      </c>
      <c r="E91" s="74" t="s">
        <v>24</v>
      </c>
      <c r="F91" s="74" t="s">
        <v>24</v>
      </c>
      <c r="G91" s="74" t="s">
        <v>24</v>
      </c>
      <c r="H91" s="74" t="s">
        <v>24</v>
      </c>
      <c r="I91" s="74" t="s">
        <v>24</v>
      </c>
      <c r="J91" s="74" t="s">
        <v>24</v>
      </c>
      <c r="K91" s="74" t="s">
        <v>24</v>
      </c>
      <c r="L91" s="74" t="s">
        <v>24</v>
      </c>
      <c r="M91" s="74" t="s">
        <v>24</v>
      </c>
      <c r="N91" s="74" t="s">
        <v>24</v>
      </c>
      <c r="O91" s="74" t="s">
        <v>24</v>
      </c>
      <c r="P91" s="74" t="s">
        <v>24</v>
      </c>
      <c r="Q91" s="74" t="s">
        <v>24</v>
      </c>
      <c r="R91" s="74" t="s">
        <v>24</v>
      </c>
      <c r="S91" s="74" t="s">
        <v>24</v>
      </c>
      <c r="T91" s="74" t="s">
        <v>24</v>
      </c>
      <c r="U91" s="74" t="s">
        <v>24</v>
      </c>
      <c r="V91" s="74" t="s">
        <v>24</v>
      </c>
      <c r="X91" s="89">
        <v>1984</v>
      </c>
      <c r="Y91" s="74" t="s">
        <v>24</v>
      </c>
      <c r="Z91" s="74" t="s">
        <v>24</v>
      </c>
      <c r="AA91" s="74" t="s">
        <v>24</v>
      </c>
      <c r="AB91" s="74" t="s">
        <v>24</v>
      </c>
      <c r="AC91" s="74" t="s">
        <v>24</v>
      </c>
      <c r="AD91" s="74" t="s">
        <v>24</v>
      </c>
      <c r="AE91" s="74" t="s">
        <v>24</v>
      </c>
      <c r="AF91" s="74" t="s">
        <v>24</v>
      </c>
      <c r="AG91" s="74" t="s">
        <v>24</v>
      </c>
      <c r="AH91" s="74" t="s">
        <v>24</v>
      </c>
      <c r="AI91" s="74" t="s">
        <v>24</v>
      </c>
      <c r="AJ91" s="74" t="s">
        <v>24</v>
      </c>
      <c r="AK91" s="74" t="s">
        <v>24</v>
      </c>
      <c r="AL91" s="74" t="s">
        <v>24</v>
      </c>
      <c r="AM91" s="74" t="s">
        <v>24</v>
      </c>
      <c r="AN91" s="74" t="s">
        <v>24</v>
      </c>
      <c r="AO91" s="74" t="s">
        <v>24</v>
      </c>
      <c r="AP91" s="74" t="s">
        <v>24</v>
      </c>
      <c r="AQ91" s="74" t="s">
        <v>24</v>
      </c>
      <c r="AR91" s="74" t="s">
        <v>24</v>
      </c>
      <c r="AT91" s="89">
        <v>1984</v>
      </c>
      <c r="AU91" s="74" t="s">
        <v>24</v>
      </c>
      <c r="AV91" s="74" t="s">
        <v>24</v>
      </c>
      <c r="AW91" s="74" t="s">
        <v>24</v>
      </c>
      <c r="AX91" s="74" t="s">
        <v>24</v>
      </c>
      <c r="AY91" s="74" t="s">
        <v>24</v>
      </c>
      <c r="AZ91" s="74" t="s">
        <v>24</v>
      </c>
      <c r="BA91" s="74" t="s">
        <v>24</v>
      </c>
      <c r="BB91" s="74" t="s">
        <v>24</v>
      </c>
      <c r="BC91" s="74" t="s">
        <v>24</v>
      </c>
      <c r="BD91" s="74" t="s">
        <v>24</v>
      </c>
      <c r="BE91" s="74" t="s">
        <v>24</v>
      </c>
      <c r="BF91" s="74" t="s">
        <v>24</v>
      </c>
      <c r="BG91" s="74" t="s">
        <v>24</v>
      </c>
      <c r="BH91" s="74" t="s">
        <v>24</v>
      </c>
      <c r="BI91" s="74" t="s">
        <v>24</v>
      </c>
      <c r="BJ91" s="74" t="s">
        <v>24</v>
      </c>
      <c r="BK91" s="74" t="s">
        <v>24</v>
      </c>
      <c r="BL91" s="74" t="s">
        <v>24</v>
      </c>
      <c r="BM91" s="74" t="s">
        <v>24</v>
      </c>
      <c r="BN91" s="74" t="s">
        <v>24</v>
      </c>
      <c r="BP91" s="89">
        <v>1984</v>
      </c>
    </row>
    <row r="92" spans="2:68">
      <c r="B92" s="89">
        <v>1985</v>
      </c>
      <c r="C92" s="74" t="s">
        <v>24</v>
      </c>
      <c r="D92" s="74" t="s">
        <v>24</v>
      </c>
      <c r="E92" s="74" t="s">
        <v>24</v>
      </c>
      <c r="F92" s="74" t="s">
        <v>24</v>
      </c>
      <c r="G92" s="74" t="s">
        <v>24</v>
      </c>
      <c r="H92" s="74" t="s">
        <v>24</v>
      </c>
      <c r="I92" s="74" t="s">
        <v>24</v>
      </c>
      <c r="J92" s="74" t="s">
        <v>24</v>
      </c>
      <c r="K92" s="74" t="s">
        <v>24</v>
      </c>
      <c r="L92" s="74" t="s">
        <v>24</v>
      </c>
      <c r="M92" s="74" t="s">
        <v>24</v>
      </c>
      <c r="N92" s="74" t="s">
        <v>24</v>
      </c>
      <c r="O92" s="74" t="s">
        <v>24</v>
      </c>
      <c r="P92" s="74" t="s">
        <v>24</v>
      </c>
      <c r="Q92" s="74" t="s">
        <v>24</v>
      </c>
      <c r="R92" s="74" t="s">
        <v>24</v>
      </c>
      <c r="S92" s="74" t="s">
        <v>24</v>
      </c>
      <c r="T92" s="74" t="s">
        <v>24</v>
      </c>
      <c r="U92" s="74" t="s">
        <v>24</v>
      </c>
      <c r="V92" s="74" t="s">
        <v>24</v>
      </c>
      <c r="X92" s="89">
        <v>1985</v>
      </c>
      <c r="Y92" s="74" t="s">
        <v>24</v>
      </c>
      <c r="Z92" s="74" t="s">
        <v>24</v>
      </c>
      <c r="AA92" s="74" t="s">
        <v>24</v>
      </c>
      <c r="AB92" s="74" t="s">
        <v>24</v>
      </c>
      <c r="AC92" s="74" t="s">
        <v>24</v>
      </c>
      <c r="AD92" s="74" t="s">
        <v>24</v>
      </c>
      <c r="AE92" s="74" t="s">
        <v>24</v>
      </c>
      <c r="AF92" s="74" t="s">
        <v>24</v>
      </c>
      <c r="AG92" s="74" t="s">
        <v>24</v>
      </c>
      <c r="AH92" s="74" t="s">
        <v>24</v>
      </c>
      <c r="AI92" s="74" t="s">
        <v>24</v>
      </c>
      <c r="AJ92" s="74" t="s">
        <v>24</v>
      </c>
      <c r="AK92" s="74" t="s">
        <v>24</v>
      </c>
      <c r="AL92" s="74" t="s">
        <v>24</v>
      </c>
      <c r="AM92" s="74" t="s">
        <v>24</v>
      </c>
      <c r="AN92" s="74" t="s">
        <v>24</v>
      </c>
      <c r="AO92" s="74" t="s">
        <v>24</v>
      </c>
      <c r="AP92" s="74" t="s">
        <v>24</v>
      </c>
      <c r="AQ92" s="74" t="s">
        <v>24</v>
      </c>
      <c r="AR92" s="74" t="s">
        <v>24</v>
      </c>
      <c r="AT92" s="89">
        <v>1985</v>
      </c>
      <c r="AU92" s="74" t="s">
        <v>24</v>
      </c>
      <c r="AV92" s="74" t="s">
        <v>24</v>
      </c>
      <c r="AW92" s="74" t="s">
        <v>24</v>
      </c>
      <c r="AX92" s="74" t="s">
        <v>24</v>
      </c>
      <c r="AY92" s="74" t="s">
        <v>24</v>
      </c>
      <c r="AZ92" s="74" t="s">
        <v>24</v>
      </c>
      <c r="BA92" s="74" t="s">
        <v>24</v>
      </c>
      <c r="BB92" s="74" t="s">
        <v>24</v>
      </c>
      <c r="BC92" s="74" t="s">
        <v>24</v>
      </c>
      <c r="BD92" s="74" t="s">
        <v>24</v>
      </c>
      <c r="BE92" s="74" t="s">
        <v>24</v>
      </c>
      <c r="BF92" s="74" t="s">
        <v>24</v>
      </c>
      <c r="BG92" s="74" t="s">
        <v>24</v>
      </c>
      <c r="BH92" s="74" t="s">
        <v>24</v>
      </c>
      <c r="BI92" s="74" t="s">
        <v>24</v>
      </c>
      <c r="BJ92" s="74" t="s">
        <v>24</v>
      </c>
      <c r="BK92" s="74" t="s">
        <v>24</v>
      </c>
      <c r="BL92" s="74" t="s">
        <v>24</v>
      </c>
      <c r="BM92" s="74" t="s">
        <v>24</v>
      </c>
      <c r="BN92" s="74" t="s">
        <v>24</v>
      </c>
      <c r="BP92" s="89">
        <v>1985</v>
      </c>
    </row>
    <row r="93" spans="2:68">
      <c r="B93" s="89">
        <v>1986</v>
      </c>
      <c r="C93" s="74" t="s">
        <v>24</v>
      </c>
      <c r="D93" s="74" t="s">
        <v>24</v>
      </c>
      <c r="E93" s="74" t="s">
        <v>24</v>
      </c>
      <c r="F93" s="74" t="s">
        <v>24</v>
      </c>
      <c r="G93" s="74" t="s">
        <v>24</v>
      </c>
      <c r="H93" s="74" t="s">
        <v>24</v>
      </c>
      <c r="I93" s="74" t="s">
        <v>24</v>
      </c>
      <c r="J93" s="74" t="s">
        <v>24</v>
      </c>
      <c r="K93" s="74" t="s">
        <v>24</v>
      </c>
      <c r="L93" s="74" t="s">
        <v>24</v>
      </c>
      <c r="M93" s="74" t="s">
        <v>24</v>
      </c>
      <c r="N93" s="74" t="s">
        <v>24</v>
      </c>
      <c r="O93" s="74" t="s">
        <v>24</v>
      </c>
      <c r="P93" s="74" t="s">
        <v>24</v>
      </c>
      <c r="Q93" s="74" t="s">
        <v>24</v>
      </c>
      <c r="R93" s="74" t="s">
        <v>24</v>
      </c>
      <c r="S93" s="74" t="s">
        <v>24</v>
      </c>
      <c r="T93" s="74" t="s">
        <v>24</v>
      </c>
      <c r="U93" s="74" t="s">
        <v>24</v>
      </c>
      <c r="V93" s="74" t="s">
        <v>24</v>
      </c>
      <c r="X93" s="89">
        <v>1986</v>
      </c>
      <c r="Y93" s="74" t="s">
        <v>24</v>
      </c>
      <c r="Z93" s="74" t="s">
        <v>24</v>
      </c>
      <c r="AA93" s="74" t="s">
        <v>24</v>
      </c>
      <c r="AB93" s="74" t="s">
        <v>24</v>
      </c>
      <c r="AC93" s="74" t="s">
        <v>24</v>
      </c>
      <c r="AD93" s="74" t="s">
        <v>24</v>
      </c>
      <c r="AE93" s="74" t="s">
        <v>24</v>
      </c>
      <c r="AF93" s="74" t="s">
        <v>24</v>
      </c>
      <c r="AG93" s="74" t="s">
        <v>24</v>
      </c>
      <c r="AH93" s="74" t="s">
        <v>24</v>
      </c>
      <c r="AI93" s="74" t="s">
        <v>24</v>
      </c>
      <c r="AJ93" s="74" t="s">
        <v>24</v>
      </c>
      <c r="AK93" s="74" t="s">
        <v>24</v>
      </c>
      <c r="AL93" s="74" t="s">
        <v>24</v>
      </c>
      <c r="AM93" s="74" t="s">
        <v>24</v>
      </c>
      <c r="AN93" s="74" t="s">
        <v>24</v>
      </c>
      <c r="AO93" s="74" t="s">
        <v>24</v>
      </c>
      <c r="AP93" s="74" t="s">
        <v>24</v>
      </c>
      <c r="AQ93" s="74" t="s">
        <v>24</v>
      </c>
      <c r="AR93" s="74" t="s">
        <v>24</v>
      </c>
      <c r="AT93" s="89">
        <v>1986</v>
      </c>
      <c r="AU93" s="74" t="s">
        <v>24</v>
      </c>
      <c r="AV93" s="74" t="s">
        <v>24</v>
      </c>
      <c r="AW93" s="74" t="s">
        <v>24</v>
      </c>
      <c r="AX93" s="74" t="s">
        <v>24</v>
      </c>
      <c r="AY93" s="74" t="s">
        <v>24</v>
      </c>
      <c r="AZ93" s="74" t="s">
        <v>24</v>
      </c>
      <c r="BA93" s="74" t="s">
        <v>24</v>
      </c>
      <c r="BB93" s="74" t="s">
        <v>24</v>
      </c>
      <c r="BC93" s="74" t="s">
        <v>24</v>
      </c>
      <c r="BD93" s="74" t="s">
        <v>24</v>
      </c>
      <c r="BE93" s="74" t="s">
        <v>24</v>
      </c>
      <c r="BF93" s="74" t="s">
        <v>24</v>
      </c>
      <c r="BG93" s="74" t="s">
        <v>24</v>
      </c>
      <c r="BH93" s="74" t="s">
        <v>24</v>
      </c>
      <c r="BI93" s="74" t="s">
        <v>24</v>
      </c>
      <c r="BJ93" s="74" t="s">
        <v>24</v>
      </c>
      <c r="BK93" s="74" t="s">
        <v>24</v>
      </c>
      <c r="BL93" s="74" t="s">
        <v>24</v>
      </c>
      <c r="BM93" s="74" t="s">
        <v>24</v>
      </c>
      <c r="BN93" s="74" t="s">
        <v>24</v>
      </c>
      <c r="BP93" s="89">
        <v>1986</v>
      </c>
    </row>
    <row r="94" spans="2:68">
      <c r="B94" s="89">
        <v>1987</v>
      </c>
      <c r="C94" s="74" t="s">
        <v>24</v>
      </c>
      <c r="D94" s="74" t="s">
        <v>24</v>
      </c>
      <c r="E94" s="74" t="s">
        <v>24</v>
      </c>
      <c r="F94" s="74" t="s">
        <v>24</v>
      </c>
      <c r="G94" s="74" t="s">
        <v>24</v>
      </c>
      <c r="H94" s="74" t="s">
        <v>24</v>
      </c>
      <c r="I94" s="74" t="s">
        <v>24</v>
      </c>
      <c r="J94" s="74" t="s">
        <v>24</v>
      </c>
      <c r="K94" s="74" t="s">
        <v>24</v>
      </c>
      <c r="L94" s="74" t="s">
        <v>24</v>
      </c>
      <c r="M94" s="74" t="s">
        <v>24</v>
      </c>
      <c r="N94" s="74" t="s">
        <v>24</v>
      </c>
      <c r="O94" s="74" t="s">
        <v>24</v>
      </c>
      <c r="P94" s="74" t="s">
        <v>24</v>
      </c>
      <c r="Q94" s="74" t="s">
        <v>24</v>
      </c>
      <c r="R94" s="74" t="s">
        <v>24</v>
      </c>
      <c r="S94" s="74" t="s">
        <v>24</v>
      </c>
      <c r="T94" s="74" t="s">
        <v>24</v>
      </c>
      <c r="U94" s="74" t="s">
        <v>24</v>
      </c>
      <c r="V94" s="74" t="s">
        <v>24</v>
      </c>
      <c r="X94" s="89">
        <v>1987</v>
      </c>
      <c r="Y94" s="74" t="s">
        <v>24</v>
      </c>
      <c r="Z94" s="74" t="s">
        <v>24</v>
      </c>
      <c r="AA94" s="74" t="s">
        <v>24</v>
      </c>
      <c r="AB94" s="74" t="s">
        <v>24</v>
      </c>
      <c r="AC94" s="74" t="s">
        <v>24</v>
      </c>
      <c r="AD94" s="74" t="s">
        <v>24</v>
      </c>
      <c r="AE94" s="74" t="s">
        <v>24</v>
      </c>
      <c r="AF94" s="74" t="s">
        <v>24</v>
      </c>
      <c r="AG94" s="74" t="s">
        <v>24</v>
      </c>
      <c r="AH94" s="74" t="s">
        <v>24</v>
      </c>
      <c r="AI94" s="74" t="s">
        <v>24</v>
      </c>
      <c r="AJ94" s="74" t="s">
        <v>24</v>
      </c>
      <c r="AK94" s="74" t="s">
        <v>24</v>
      </c>
      <c r="AL94" s="74" t="s">
        <v>24</v>
      </c>
      <c r="AM94" s="74" t="s">
        <v>24</v>
      </c>
      <c r="AN94" s="74" t="s">
        <v>24</v>
      </c>
      <c r="AO94" s="74" t="s">
        <v>24</v>
      </c>
      <c r="AP94" s="74" t="s">
        <v>24</v>
      </c>
      <c r="AQ94" s="74" t="s">
        <v>24</v>
      </c>
      <c r="AR94" s="74" t="s">
        <v>24</v>
      </c>
      <c r="AT94" s="89">
        <v>1987</v>
      </c>
      <c r="AU94" s="74" t="s">
        <v>24</v>
      </c>
      <c r="AV94" s="74" t="s">
        <v>24</v>
      </c>
      <c r="AW94" s="74" t="s">
        <v>24</v>
      </c>
      <c r="AX94" s="74" t="s">
        <v>24</v>
      </c>
      <c r="AY94" s="74" t="s">
        <v>24</v>
      </c>
      <c r="AZ94" s="74" t="s">
        <v>24</v>
      </c>
      <c r="BA94" s="74" t="s">
        <v>24</v>
      </c>
      <c r="BB94" s="74" t="s">
        <v>24</v>
      </c>
      <c r="BC94" s="74" t="s">
        <v>24</v>
      </c>
      <c r="BD94" s="74" t="s">
        <v>24</v>
      </c>
      <c r="BE94" s="74" t="s">
        <v>24</v>
      </c>
      <c r="BF94" s="74" t="s">
        <v>24</v>
      </c>
      <c r="BG94" s="74" t="s">
        <v>24</v>
      </c>
      <c r="BH94" s="74" t="s">
        <v>24</v>
      </c>
      <c r="BI94" s="74" t="s">
        <v>24</v>
      </c>
      <c r="BJ94" s="74" t="s">
        <v>24</v>
      </c>
      <c r="BK94" s="74" t="s">
        <v>24</v>
      </c>
      <c r="BL94" s="74" t="s">
        <v>24</v>
      </c>
      <c r="BM94" s="74" t="s">
        <v>24</v>
      </c>
      <c r="BN94" s="74" t="s">
        <v>24</v>
      </c>
      <c r="BP94" s="89">
        <v>1987</v>
      </c>
    </row>
    <row r="95" spans="2:68">
      <c r="B95" s="89">
        <v>1988</v>
      </c>
      <c r="C95" s="74" t="s">
        <v>24</v>
      </c>
      <c r="D95" s="74" t="s">
        <v>24</v>
      </c>
      <c r="E95" s="74" t="s">
        <v>24</v>
      </c>
      <c r="F95" s="74" t="s">
        <v>24</v>
      </c>
      <c r="G95" s="74" t="s">
        <v>24</v>
      </c>
      <c r="H95" s="74" t="s">
        <v>24</v>
      </c>
      <c r="I95" s="74" t="s">
        <v>24</v>
      </c>
      <c r="J95" s="74" t="s">
        <v>24</v>
      </c>
      <c r="K95" s="74" t="s">
        <v>24</v>
      </c>
      <c r="L95" s="74" t="s">
        <v>24</v>
      </c>
      <c r="M95" s="74" t="s">
        <v>24</v>
      </c>
      <c r="N95" s="74" t="s">
        <v>24</v>
      </c>
      <c r="O95" s="74" t="s">
        <v>24</v>
      </c>
      <c r="P95" s="74" t="s">
        <v>24</v>
      </c>
      <c r="Q95" s="74" t="s">
        <v>24</v>
      </c>
      <c r="R95" s="74" t="s">
        <v>24</v>
      </c>
      <c r="S95" s="74" t="s">
        <v>24</v>
      </c>
      <c r="T95" s="74" t="s">
        <v>24</v>
      </c>
      <c r="U95" s="74" t="s">
        <v>24</v>
      </c>
      <c r="V95" s="74" t="s">
        <v>24</v>
      </c>
      <c r="X95" s="89">
        <v>1988</v>
      </c>
      <c r="Y95" s="74" t="s">
        <v>24</v>
      </c>
      <c r="Z95" s="74" t="s">
        <v>24</v>
      </c>
      <c r="AA95" s="74" t="s">
        <v>24</v>
      </c>
      <c r="AB95" s="74" t="s">
        <v>24</v>
      </c>
      <c r="AC95" s="74" t="s">
        <v>24</v>
      </c>
      <c r="AD95" s="74" t="s">
        <v>24</v>
      </c>
      <c r="AE95" s="74" t="s">
        <v>24</v>
      </c>
      <c r="AF95" s="74" t="s">
        <v>24</v>
      </c>
      <c r="AG95" s="74" t="s">
        <v>24</v>
      </c>
      <c r="AH95" s="74" t="s">
        <v>24</v>
      </c>
      <c r="AI95" s="74" t="s">
        <v>24</v>
      </c>
      <c r="AJ95" s="74" t="s">
        <v>24</v>
      </c>
      <c r="AK95" s="74" t="s">
        <v>24</v>
      </c>
      <c r="AL95" s="74" t="s">
        <v>24</v>
      </c>
      <c r="AM95" s="74" t="s">
        <v>24</v>
      </c>
      <c r="AN95" s="74" t="s">
        <v>24</v>
      </c>
      <c r="AO95" s="74" t="s">
        <v>24</v>
      </c>
      <c r="AP95" s="74" t="s">
        <v>24</v>
      </c>
      <c r="AQ95" s="74" t="s">
        <v>24</v>
      </c>
      <c r="AR95" s="74" t="s">
        <v>24</v>
      </c>
      <c r="AT95" s="89">
        <v>1988</v>
      </c>
      <c r="AU95" s="74" t="s">
        <v>24</v>
      </c>
      <c r="AV95" s="74" t="s">
        <v>24</v>
      </c>
      <c r="AW95" s="74" t="s">
        <v>24</v>
      </c>
      <c r="AX95" s="74" t="s">
        <v>24</v>
      </c>
      <c r="AY95" s="74" t="s">
        <v>24</v>
      </c>
      <c r="AZ95" s="74" t="s">
        <v>24</v>
      </c>
      <c r="BA95" s="74" t="s">
        <v>24</v>
      </c>
      <c r="BB95" s="74" t="s">
        <v>24</v>
      </c>
      <c r="BC95" s="74" t="s">
        <v>24</v>
      </c>
      <c r="BD95" s="74" t="s">
        <v>24</v>
      </c>
      <c r="BE95" s="74" t="s">
        <v>24</v>
      </c>
      <c r="BF95" s="74" t="s">
        <v>24</v>
      </c>
      <c r="BG95" s="74" t="s">
        <v>24</v>
      </c>
      <c r="BH95" s="74" t="s">
        <v>24</v>
      </c>
      <c r="BI95" s="74" t="s">
        <v>24</v>
      </c>
      <c r="BJ95" s="74" t="s">
        <v>24</v>
      </c>
      <c r="BK95" s="74" t="s">
        <v>24</v>
      </c>
      <c r="BL95" s="74" t="s">
        <v>24</v>
      </c>
      <c r="BM95" s="74" t="s">
        <v>24</v>
      </c>
      <c r="BN95" s="74" t="s">
        <v>24</v>
      </c>
      <c r="BP95" s="89">
        <v>1988</v>
      </c>
    </row>
    <row r="96" spans="2:68">
      <c r="B96" s="89">
        <v>1989</v>
      </c>
      <c r="C96" s="74" t="s">
        <v>24</v>
      </c>
      <c r="D96" s="74" t="s">
        <v>24</v>
      </c>
      <c r="E96" s="74" t="s">
        <v>24</v>
      </c>
      <c r="F96" s="74" t="s">
        <v>24</v>
      </c>
      <c r="G96" s="74" t="s">
        <v>24</v>
      </c>
      <c r="H96" s="74" t="s">
        <v>24</v>
      </c>
      <c r="I96" s="74" t="s">
        <v>24</v>
      </c>
      <c r="J96" s="74" t="s">
        <v>24</v>
      </c>
      <c r="K96" s="74" t="s">
        <v>24</v>
      </c>
      <c r="L96" s="74" t="s">
        <v>24</v>
      </c>
      <c r="M96" s="74" t="s">
        <v>24</v>
      </c>
      <c r="N96" s="74" t="s">
        <v>24</v>
      </c>
      <c r="O96" s="74" t="s">
        <v>24</v>
      </c>
      <c r="P96" s="74" t="s">
        <v>24</v>
      </c>
      <c r="Q96" s="74" t="s">
        <v>24</v>
      </c>
      <c r="R96" s="74" t="s">
        <v>24</v>
      </c>
      <c r="S96" s="74" t="s">
        <v>24</v>
      </c>
      <c r="T96" s="74" t="s">
        <v>24</v>
      </c>
      <c r="U96" s="74" t="s">
        <v>24</v>
      </c>
      <c r="V96" s="74" t="s">
        <v>24</v>
      </c>
      <c r="X96" s="89">
        <v>1989</v>
      </c>
      <c r="Y96" s="74" t="s">
        <v>24</v>
      </c>
      <c r="Z96" s="74" t="s">
        <v>24</v>
      </c>
      <c r="AA96" s="74" t="s">
        <v>24</v>
      </c>
      <c r="AB96" s="74" t="s">
        <v>24</v>
      </c>
      <c r="AC96" s="74" t="s">
        <v>24</v>
      </c>
      <c r="AD96" s="74" t="s">
        <v>24</v>
      </c>
      <c r="AE96" s="74" t="s">
        <v>24</v>
      </c>
      <c r="AF96" s="74" t="s">
        <v>24</v>
      </c>
      <c r="AG96" s="74" t="s">
        <v>24</v>
      </c>
      <c r="AH96" s="74" t="s">
        <v>24</v>
      </c>
      <c r="AI96" s="74" t="s">
        <v>24</v>
      </c>
      <c r="AJ96" s="74" t="s">
        <v>24</v>
      </c>
      <c r="AK96" s="74" t="s">
        <v>24</v>
      </c>
      <c r="AL96" s="74" t="s">
        <v>24</v>
      </c>
      <c r="AM96" s="74" t="s">
        <v>24</v>
      </c>
      <c r="AN96" s="74" t="s">
        <v>24</v>
      </c>
      <c r="AO96" s="74" t="s">
        <v>24</v>
      </c>
      <c r="AP96" s="74" t="s">
        <v>24</v>
      </c>
      <c r="AQ96" s="74" t="s">
        <v>24</v>
      </c>
      <c r="AR96" s="74" t="s">
        <v>24</v>
      </c>
      <c r="AT96" s="89">
        <v>1989</v>
      </c>
      <c r="AU96" s="74" t="s">
        <v>24</v>
      </c>
      <c r="AV96" s="74" t="s">
        <v>24</v>
      </c>
      <c r="AW96" s="74" t="s">
        <v>24</v>
      </c>
      <c r="AX96" s="74" t="s">
        <v>24</v>
      </c>
      <c r="AY96" s="74" t="s">
        <v>24</v>
      </c>
      <c r="AZ96" s="74" t="s">
        <v>24</v>
      </c>
      <c r="BA96" s="74" t="s">
        <v>24</v>
      </c>
      <c r="BB96" s="74" t="s">
        <v>24</v>
      </c>
      <c r="BC96" s="74" t="s">
        <v>24</v>
      </c>
      <c r="BD96" s="74" t="s">
        <v>24</v>
      </c>
      <c r="BE96" s="74" t="s">
        <v>24</v>
      </c>
      <c r="BF96" s="74" t="s">
        <v>24</v>
      </c>
      <c r="BG96" s="74" t="s">
        <v>24</v>
      </c>
      <c r="BH96" s="74" t="s">
        <v>24</v>
      </c>
      <c r="BI96" s="74" t="s">
        <v>24</v>
      </c>
      <c r="BJ96" s="74" t="s">
        <v>24</v>
      </c>
      <c r="BK96" s="74" t="s">
        <v>24</v>
      </c>
      <c r="BL96" s="74" t="s">
        <v>24</v>
      </c>
      <c r="BM96" s="74" t="s">
        <v>24</v>
      </c>
      <c r="BN96" s="74" t="s">
        <v>24</v>
      </c>
      <c r="BP96" s="89">
        <v>1989</v>
      </c>
    </row>
    <row r="97" spans="2:68">
      <c r="B97" s="89">
        <v>1990</v>
      </c>
      <c r="C97" s="74" t="s">
        <v>24</v>
      </c>
      <c r="D97" s="74" t="s">
        <v>24</v>
      </c>
      <c r="E97" s="74" t="s">
        <v>24</v>
      </c>
      <c r="F97" s="74" t="s">
        <v>24</v>
      </c>
      <c r="G97" s="74" t="s">
        <v>24</v>
      </c>
      <c r="H97" s="74" t="s">
        <v>24</v>
      </c>
      <c r="I97" s="74" t="s">
        <v>24</v>
      </c>
      <c r="J97" s="74" t="s">
        <v>24</v>
      </c>
      <c r="K97" s="74" t="s">
        <v>24</v>
      </c>
      <c r="L97" s="74" t="s">
        <v>24</v>
      </c>
      <c r="M97" s="74" t="s">
        <v>24</v>
      </c>
      <c r="N97" s="74" t="s">
        <v>24</v>
      </c>
      <c r="O97" s="74" t="s">
        <v>24</v>
      </c>
      <c r="P97" s="74" t="s">
        <v>24</v>
      </c>
      <c r="Q97" s="74" t="s">
        <v>24</v>
      </c>
      <c r="R97" s="74" t="s">
        <v>24</v>
      </c>
      <c r="S97" s="74" t="s">
        <v>24</v>
      </c>
      <c r="T97" s="74" t="s">
        <v>24</v>
      </c>
      <c r="U97" s="74" t="s">
        <v>24</v>
      </c>
      <c r="V97" s="74" t="s">
        <v>24</v>
      </c>
      <c r="X97" s="89">
        <v>1990</v>
      </c>
      <c r="Y97" s="74" t="s">
        <v>24</v>
      </c>
      <c r="Z97" s="74" t="s">
        <v>24</v>
      </c>
      <c r="AA97" s="74" t="s">
        <v>24</v>
      </c>
      <c r="AB97" s="74" t="s">
        <v>24</v>
      </c>
      <c r="AC97" s="74" t="s">
        <v>24</v>
      </c>
      <c r="AD97" s="74" t="s">
        <v>24</v>
      </c>
      <c r="AE97" s="74" t="s">
        <v>24</v>
      </c>
      <c r="AF97" s="74" t="s">
        <v>24</v>
      </c>
      <c r="AG97" s="74" t="s">
        <v>24</v>
      </c>
      <c r="AH97" s="74" t="s">
        <v>24</v>
      </c>
      <c r="AI97" s="74" t="s">
        <v>24</v>
      </c>
      <c r="AJ97" s="74" t="s">
        <v>24</v>
      </c>
      <c r="AK97" s="74" t="s">
        <v>24</v>
      </c>
      <c r="AL97" s="74" t="s">
        <v>24</v>
      </c>
      <c r="AM97" s="74" t="s">
        <v>24</v>
      </c>
      <c r="AN97" s="74" t="s">
        <v>24</v>
      </c>
      <c r="AO97" s="74" t="s">
        <v>24</v>
      </c>
      <c r="AP97" s="74" t="s">
        <v>24</v>
      </c>
      <c r="AQ97" s="74" t="s">
        <v>24</v>
      </c>
      <c r="AR97" s="74" t="s">
        <v>24</v>
      </c>
      <c r="AT97" s="89">
        <v>1990</v>
      </c>
      <c r="AU97" s="74" t="s">
        <v>24</v>
      </c>
      <c r="AV97" s="74" t="s">
        <v>24</v>
      </c>
      <c r="AW97" s="74" t="s">
        <v>24</v>
      </c>
      <c r="AX97" s="74" t="s">
        <v>24</v>
      </c>
      <c r="AY97" s="74" t="s">
        <v>24</v>
      </c>
      <c r="AZ97" s="74" t="s">
        <v>24</v>
      </c>
      <c r="BA97" s="74" t="s">
        <v>24</v>
      </c>
      <c r="BB97" s="74" t="s">
        <v>24</v>
      </c>
      <c r="BC97" s="74" t="s">
        <v>24</v>
      </c>
      <c r="BD97" s="74" t="s">
        <v>24</v>
      </c>
      <c r="BE97" s="74" t="s">
        <v>24</v>
      </c>
      <c r="BF97" s="74" t="s">
        <v>24</v>
      </c>
      <c r="BG97" s="74" t="s">
        <v>24</v>
      </c>
      <c r="BH97" s="74" t="s">
        <v>24</v>
      </c>
      <c r="BI97" s="74" t="s">
        <v>24</v>
      </c>
      <c r="BJ97" s="74" t="s">
        <v>24</v>
      </c>
      <c r="BK97" s="74" t="s">
        <v>24</v>
      </c>
      <c r="BL97" s="74" t="s">
        <v>24</v>
      </c>
      <c r="BM97" s="74" t="s">
        <v>24</v>
      </c>
      <c r="BN97" s="74" t="s">
        <v>24</v>
      </c>
      <c r="BP97" s="89">
        <v>1990</v>
      </c>
    </row>
    <row r="98" spans="2:68">
      <c r="B98" s="89">
        <v>1991</v>
      </c>
      <c r="C98" s="74" t="s">
        <v>24</v>
      </c>
      <c r="D98" s="74" t="s">
        <v>24</v>
      </c>
      <c r="E98" s="74" t="s">
        <v>24</v>
      </c>
      <c r="F98" s="74" t="s">
        <v>24</v>
      </c>
      <c r="G98" s="74" t="s">
        <v>24</v>
      </c>
      <c r="H98" s="74" t="s">
        <v>24</v>
      </c>
      <c r="I98" s="74" t="s">
        <v>24</v>
      </c>
      <c r="J98" s="74" t="s">
        <v>24</v>
      </c>
      <c r="K98" s="74" t="s">
        <v>24</v>
      </c>
      <c r="L98" s="74" t="s">
        <v>24</v>
      </c>
      <c r="M98" s="74" t="s">
        <v>24</v>
      </c>
      <c r="N98" s="74" t="s">
        <v>24</v>
      </c>
      <c r="O98" s="74" t="s">
        <v>24</v>
      </c>
      <c r="P98" s="74" t="s">
        <v>24</v>
      </c>
      <c r="Q98" s="74" t="s">
        <v>24</v>
      </c>
      <c r="R98" s="74" t="s">
        <v>24</v>
      </c>
      <c r="S98" s="74" t="s">
        <v>24</v>
      </c>
      <c r="T98" s="74" t="s">
        <v>24</v>
      </c>
      <c r="U98" s="74" t="s">
        <v>24</v>
      </c>
      <c r="V98" s="74" t="s">
        <v>24</v>
      </c>
      <c r="X98" s="89">
        <v>1991</v>
      </c>
      <c r="Y98" s="74" t="s">
        <v>24</v>
      </c>
      <c r="Z98" s="74" t="s">
        <v>24</v>
      </c>
      <c r="AA98" s="74" t="s">
        <v>24</v>
      </c>
      <c r="AB98" s="74" t="s">
        <v>24</v>
      </c>
      <c r="AC98" s="74" t="s">
        <v>24</v>
      </c>
      <c r="AD98" s="74" t="s">
        <v>24</v>
      </c>
      <c r="AE98" s="74" t="s">
        <v>24</v>
      </c>
      <c r="AF98" s="74" t="s">
        <v>24</v>
      </c>
      <c r="AG98" s="74" t="s">
        <v>24</v>
      </c>
      <c r="AH98" s="74" t="s">
        <v>24</v>
      </c>
      <c r="AI98" s="74" t="s">
        <v>24</v>
      </c>
      <c r="AJ98" s="74" t="s">
        <v>24</v>
      </c>
      <c r="AK98" s="74" t="s">
        <v>24</v>
      </c>
      <c r="AL98" s="74" t="s">
        <v>24</v>
      </c>
      <c r="AM98" s="74" t="s">
        <v>24</v>
      </c>
      <c r="AN98" s="74" t="s">
        <v>24</v>
      </c>
      <c r="AO98" s="74" t="s">
        <v>24</v>
      </c>
      <c r="AP98" s="74" t="s">
        <v>24</v>
      </c>
      <c r="AQ98" s="74" t="s">
        <v>24</v>
      </c>
      <c r="AR98" s="74" t="s">
        <v>24</v>
      </c>
      <c r="AT98" s="89">
        <v>1991</v>
      </c>
      <c r="AU98" s="74" t="s">
        <v>24</v>
      </c>
      <c r="AV98" s="74" t="s">
        <v>24</v>
      </c>
      <c r="AW98" s="74" t="s">
        <v>24</v>
      </c>
      <c r="AX98" s="74" t="s">
        <v>24</v>
      </c>
      <c r="AY98" s="74" t="s">
        <v>24</v>
      </c>
      <c r="AZ98" s="74" t="s">
        <v>24</v>
      </c>
      <c r="BA98" s="74" t="s">
        <v>24</v>
      </c>
      <c r="BB98" s="74" t="s">
        <v>24</v>
      </c>
      <c r="BC98" s="74" t="s">
        <v>24</v>
      </c>
      <c r="BD98" s="74" t="s">
        <v>24</v>
      </c>
      <c r="BE98" s="74" t="s">
        <v>24</v>
      </c>
      <c r="BF98" s="74" t="s">
        <v>24</v>
      </c>
      <c r="BG98" s="74" t="s">
        <v>24</v>
      </c>
      <c r="BH98" s="74" t="s">
        <v>24</v>
      </c>
      <c r="BI98" s="74" t="s">
        <v>24</v>
      </c>
      <c r="BJ98" s="74" t="s">
        <v>24</v>
      </c>
      <c r="BK98" s="74" t="s">
        <v>24</v>
      </c>
      <c r="BL98" s="74" t="s">
        <v>24</v>
      </c>
      <c r="BM98" s="74" t="s">
        <v>24</v>
      </c>
      <c r="BN98" s="74" t="s">
        <v>24</v>
      </c>
      <c r="BP98" s="89">
        <v>1991</v>
      </c>
    </row>
    <row r="99" spans="2:68">
      <c r="B99" s="89">
        <v>1992</v>
      </c>
      <c r="C99" s="74" t="s">
        <v>24</v>
      </c>
      <c r="D99" s="74" t="s">
        <v>24</v>
      </c>
      <c r="E99" s="74" t="s">
        <v>24</v>
      </c>
      <c r="F99" s="74" t="s">
        <v>24</v>
      </c>
      <c r="G99" s="74" t="s">
        <v>24</v>
      </c>
      <c r="H99" s="74" t="s">
        <v>24</v>
      </c>
      <c r="I99" s="74" t="s">
        <v>24</v>
      </c>
      <c r="J99" s="74" t="s">
        <v>24</v>
      </c>
      <c r="K99" s="74" t="s">
        <v>24</v>
      </c>
      <c r="L99" s="74" t="s">
        <v>24</v>
      </c>
      <c r="M99" s="74" t="s">
        <v>24</v>
      </c>
      <c r="N99" s="74" t="s">
        <v>24</v>
      </c>
      <c r="O99" s="74" t="s">
        <v>24</v>
      </c>
      <c r="P99" s="74" t="s">
        <v>24</v>
      </c>
      <c r="Q99" s="74" t="s">
        <v>24</v>
      </c>
      <c r="R99" s="74" t="s">
        <v>24</v>
      </c>
      <c r="S99" s="74" t="s">
        <v>24</v>
      </c>
      <c r="T99" s="74" t="s">
        <v>24</v>
      </c>
      <c r="U99" s="74" t="s">
        <v>24</v>
      </c>
      <c r="V99" s="74" t="s">
        <v>24</v>
      </c>
      <c r="X99" s="89">
        <v>1992</v>
      </c>
      <c r="Y99" s="74" t="s">
        <v>24</v>
      </c>
      <c r="Z99" s="74" t="s">
        <v>24</v>
      </c>
      <c r="AA99" s="74" t="s">
        <v>24</v>
      </c>
      <c r="AB99" s="74" t="s">
        <v>24</v>
      </c>
      <c r="AC99" s="74" t="s">
        <v>24</v>
      </c>
      <c r="AD99" s="74" t="s">
        <v>24</v>
      </c>
      <c r="AE99" s="74" t="s">
        <v>24</v>
      </c>
      <c r="AF99" s="74" t="s">
        <v>24</v>
      </c>
      <c r="AG99" s="74" t="s">
        <v>24</v>
      </c>
      <c r="AH99" s="74" t="s">
        <v>24</v>
      </c>
      <c r="AI99" s="74" t="s">
        <v>24</v>
      </c>
      <c r="AJ99" s="74" t="s">
        <v>24</v>
      </c>
      <c r="AK99" s="74" t="s">
        <v>24</v>
      </c>
      <c r="AL99" s="74" t="s">
        <v>24</v>
      </c>
      <c r="AM99" s="74" t="s">
        <v>24</v>
      </c>
      <c r="AN99" s="74" t="s">
        <v>24</v>
      </c>
      <c r="AO99" s="74" t="s">
        <v>24</v>
      </c>
      <c r="AP99" s="74" t="s">
        <v>24</v>
      </c>
      <c r="AQ99" s="74" t="s">
        <v>24</v>
      </c>
      <c r="AR99" s="74" t="s">
        <v>24</v>
      </c>
      <c r="AT99" s="89">
        <v>1992</v>
      </c>
      <c r="AU99" s="74" t="s">
        <v>24</v>
      </c>
      <c r="AV99" s="74" t="s">
        <v>24</v>
      </c>
      <c r="AW99" s="74" t="s">
        <v>24</v>
      </c>
      <c r="AX99" s="74" t="s">
        <v>24</v>
      </c>
      <c r="AY99" s="74" t="s">
        <v>24</v>
      </c>
      <c r="AZ99" s="74" t="s">
        <v>24</v>
      </c>
      <c r="BA99" s="74" t="s">
        <v>24</v>
      </c>
      <c r="BB99" s="74" t="s">
        <v>24</v>
      </c>
      <c r="BC99" s="74" t="s">
        <v>24</v>
      </c>
      <c r="BD99" s="74" t="s">
        <v>24</v>
      </c>
      <c r="BE99" s="74" t="s">
        <v>24</v>
      </c>
      <c r="BF99" s="74" t="s">
        <v>24</v>
      </c>
      <c r="BG99" s="74" t="s">
        <v>24</v>
      </c>
      <c r="BH99" s="74" t="s">
        <v>24</v>
      </c>
      <c r="BI99" s="74" t="s">
        <v>24</v>
      </c>
      <c r="BJ99" s="74" t="s">
        <v>24</v>
      </c>
      <c r="BK99" s="74" t="s">
        <v>24</v>
      </c>
      <c r="BL99" s="74" t="s">
        <v>24</v>
      </c>
      <c r="BM99" s="74" t="s">
        <v>24</v>
      </c>
      <c r="BN99" s="74" t="s">
        <v>24</v>
      </c>
      <c r="BP99" s="89">
        <v>1992</v>
      </c>
    </row>
    <row r="100" spans="2:68">
      <c r="B100" s="89">
        <v>1993</v>
      </c>
      <c r="C100" s="74" t="s">
        <v>24</v>
      </c>
      <c r="D100" s="74" t="s">
        <v>24</v>
      </c>
      <c r="E100" s="74" t="s">
        <v>24</v>
      </c>
      <c r="F100" s="74" t="s">
        <v>24</v>
      </c>
      <c r="G100" s="74" t="s">
        <v>24</v>
      </c>
      <c r="H100" s="74" t="s">
        <v>24</v>
      </c>
      <c r="I100" s="74" t="s">
        <v>24</v>
      </c>
      <c r="J100" s="74" t="s">
        <v>24</v>
      </c>
      <c r="K100" s="74" t="s">
        <v>24</v>
      </c>
      <c r="L100" s="74" t="s">
        <v>24</v>
      </c>
      <c r="M100" s="74" t="s">
        <v>24</v>
      </c>
      <c r="N100" s="74" t="s">
        <v>24</v>
      </c>
      <c r="O100" s="74" t="s">
        <v>24</v>
      </c>
      <c r="P100" s="74" t="s">
        <v>24</v>
      </c>
      <c r="Q100" s="74" t="s">
        <v>24</v>
      </c>
      <c r="R100" s="74" t="s">
        <v>24</v>
      </c>
      <c r="S100" s="74" t="s">
        <v>24</v>
      </c>
      <c r="T100" s="74" t="s">
        <v>24</v>
      </c>
      <c r="U100" s="74" t="s">
        <v>24</v>
      </c>
      <c r="V100" s="74" t="s">
        <v>24</v>
      </c>
      <c r="X100" s="89">
        <v>1993</v>
      </c>
      <c r="Y100" s="74" t="s">
        <v>24</v>
      </c>
      <c r="Z100" s="74" t="s">
        <v>24</v>
      </c>
      <c r="AA100" s="74" t="s">
        <v>24</v>
      </c>
      <c r="AB100" s="74" t="s">
        <v>24</v>
      </c>
      <c r="AC100" s="74" t="s">
        <v>24</v>
      </c>
      <c r="AD100" s="74" t="s">
        <v>24</v>
      </c>
      <c r="AE100" s="74" t="s">
        <v>24</v>
      </c>
      <c r="AF100" s="74" t="s">
        <v>24</v>
      </c>
      <c r="AG100" s="74" t="s">
        <v>24</v>
      </c>
      <c r="AH100" s="74" t="s">
        <v>24</v>
      </c>
      <c r="AI100" s="74" t="s">
        <v>24</v>
      </c>
      <c r="AJ100" s="74" t="s">
        <v>24</v>
      </c>
      <c r="AK100" s="74" t="s">
        <v>24</v>
      </c>
      <c r="AL100" s="74" t="s">
        <v>24</v>
      </c>
      <c r="AM100" s="74" t="s">
        <v>24</v>
      </c>
      <c r="AN100" s="74" t="s">
        <v>24</v>
      </c>
      <c r="AO100" s="74" t="s">
        <v>24</v>
      </c>
      <c r="AP100" s="74" t="s">
        <v>24</v>
      </c>
      <c r="AQ100" s="74" t="s">
        <v>24</v>
      </c>
      <c r="AR100" s="74" t="s">
        <v>24</v>
      </c>
      <c r="AT100" s="89">
        <v>1993</v>
      </c>
      <c r="AU100" s="74" t="s">
        <v>24</v>
      </c>
      <c r="AV100" s="74" t="s">
        <v>24</v>
      </c>
      <c r="AW100" s="74" t="s">
        <v>24</v>
      </c>
      <c r="AX100" s="74" t="s">
        <v>24</v>
      </c>
      <c r="AY100" s="74" t="s">
        <v>24</v>
      </c>
      <c r="AZ100" s="74" t="s">
        <v>24</v>
      </c>
      <c r="BA100" s="74" t="s">
        <v>24</v>
      </c>
      <c r="BB100" s="74" t="s">
        <v>24</v>
      </c>
      <c r="BC100" s="74" t="s">
        <v>24</v>
      </c>
      <c r="BD100" s="74" t="s">
        <v>24</v>
      </c>
      <c r="BE100" s="74" t="s">
        <v>24</v>
      </c>
      <c r="BF100" s="74" t="s">
        <v>24</v>
      </c>
      <c r="BG100" s="74" t="s">
        <v>24</v>
      </c>
      <c r="BH100" s="74" t="s">
        <v>24</v>
      </c>
      <c r="BI100" s="74" t="s">
        <v>24</v>
      </c>
      <c r="BJ100" s="74" t="s">
        <v>24</v>
      </c>
      <c r="BK100" s="74" t="s">
        <v>24</v>
      </c>
      <c r="BL100" s="74" t="s">
        <v>24</v>
      </c>
      <c r="BM100" s="74" t="s">
        <v>24</v>
      </c>
      <c r="BN100" s="74" t="s">
        <v>24</v>
      </c>
      <c r="BP100" s="89">
        <v>1993</v>
      </c>
    </row>
    <row r="101" spans="2:68">
      <c r="B101" s="89">
        <v>1994</v>
      </c>
      <c r="C101" s="74" t="s">
        <v>24</v>
      </c>
      <c r="D101" s="74" t="s">
        <v>24</v>
      </c>
      <c r="E101" s="74" t="s">
        <v>24</v>
      </c>
      <c r="F101" s="74" t="s">
        <v>24</v>
      </c>
      <c r="G101" s="74" t="s">
        <v>24</v>
      </c>
      <c r="H101" s="74" t="s">
        <v>24</v>
      </c>
      <c r="I101" s="74" t="s">
        <v>24</v>
      </c>
      <c r="J101" s="74" t="s">
        <v>24</v>
      </c>
      <c r="K101" s="74" t="s">
        <v>24</v>
      </c>
      <c r="L101" s="74" t="s">
        <v>24</v>
      </c>
      <c r="M101" s="74" t="s">
        <v>24</v>
      </c>
      <c r="N101" s="74" t="s">
        <v>24</v>
      </c>
      <c r="O101" s="74" t="s">
        <v>24</v>
      </c>
      <c r="P101" s="74" t="s">
        <v>24</v>
      </c>
      <c r="Q101" s="74" t="s">
        <v>24</v>
      </c>
      <c r="R101" s="74" t="s">
        <v>24</v>
      </c>
      <c r="S101" s="74" t="s">
        <v>24</v>
      </c>
      <c r="T101" s="74" t="s">
        <v>24</v>
      </c>
      <c r="U101" s="74" t="s">
        <v>24</v>
      </c>
      <c r="V101" s="74" t="s">
        <v>24</v>
      </c>
      <c r="X101" s="89">
        <v>1994</v>
      </c>
      <c r="Y101" s="74" t="s">
        <v>24</v>
      </c>
      <c r="Z101" s="74" t="s">
        <v>24</v>
      </c>
      <c r="AA101" s="74" t="s">
        <v>24</v>
      </c>
      <c r="AB101" s="74" t="s">
        <v>24</v>
      </c>
      <c r="AC101" s="74" t="s">
        <v>24</v>
      </c>
      <c r="AD101" s="74" t="s">
        <v>24</v>
      </c>
      <c r="AE101" s="74" t="s">
        <v>24</v>
      </c>
      <c r="AF101" s="74" t="s">
        <v>24</v>
      </c>
      <c r="AG101" s="74" t="s">
        <v>24</v>
      </c>
      <c r="AH101" s="74" t="s">
        <v>24</v>
      </c>
      <c r="AI101" s="74" t="s">
        <v>24</v>
      </c>
      <c r="AJ101" s="74" t="s">
        <v>24</v>
      </c>
      <c r="AK101" s="74" t="s">
        <v>24</v>
      </c>
      <c r="AL101" s="74" t="s">
        <v>24</v>
      </c>
      <c r="AM101" s="74" t="s">
        <v>24</v>
      </c>
      <c r="AN101" s="74" t="s">
        <v>24</v>
      </c>
      <c r="AO101" s="74" t="s">
        <v>24</v>
      </c>
      <c r="AP101" s="74" t="s">
        <v>24</v>
      </c>
      <c r="AQ101" s="74" t="s">
        <v>24</v>
      </c>
      <c r="AR101" s="74" t="s">
        <v>24</v>
      </c>
      <c r="AT101" s="89">
        <v>1994</v>
      </c>
      <c r="AU101" s="74" t="s">
        <v>24</v>
      </c>
      <c r="AV101" s="74" t="s">
        <v>24</v>
      </c>
      <c r="AW101" s="74" t="s">
        <v>24</v>
      </c>
      <c r="AX101" s="74" t="s">
        <v>24</v>
      </c>
      <c r="AY101" s="74" t="s">
        <v>24</v>
      </c>
      <c r="AZ101" s="74" t="s">
        <v>24</v>
      </c>
      <c r="BA101" s="74" t="s">
        <v>24</v>
      </c>
      <c r="BB101" s="74" t="s">
        <v>24</v>
      </c>
      <c r="BC101" s="74" t="s">
        <v>24</v>
      </c>
      <c r="BD101" s="74" t="s">
        <v>24</v>
      </c>
      <c r="BE101" s="74" t="s">
        <v>24</v>
      </c>
      <c r="BF101" s="74" t="s">
        <v>24</v>
      </c>
      <c r="BG101" s="74" t="s">
        <v>24</v>
      </c>
      <c r="BH101" s="74" t="s">
        <v>24</v>
      </c>
      <c r="BI101" s="74" t="s">
        <v>24</v>
      </c>
      <c r="BJ101" s="74" t="s">
        <v>24</v>
      </c>
      <c r="BK101" s="74" t="s">
        <v>24</v>
      </c>
      <c r="BL101" s="74" t="s">
        <v>24</v>
      </c>
      <c r="BM101" s="74" t="s">
        <v>24</v>
      </c>
      <c r="BN101" s="74" t="s">
        <v>24</v>
      </c>
      <c r="BP101" s="89">
        <v>1994</v>
      </c>
    </row>
    <row r="102" spans="2:68">
      <c r="B102" s="89">
        <v>1995</v>
      </c>
      <c r="C102" s="74" t="s">
        <v>24</v>
      </c>
      <c r="D102" s="74" t="s">
        <v>24</v>
      </c>
      <c r="E102" s="74" t="s">
        <v>24</v>
      </c>
      <c r="F102" s="74" t="s">
        <v>24</v>
      </c>
      <c r="G102" s="74" t="s">
        <v>24</v>
      </c>
      <c r="H102" s="74" t="s">
        <v>24</v>
      </c>
      <c r="I102" s="74" t="s">
        <v>24</v>
      </c>
      <c r="J102" s="74" t="s">
        <v>24</v>
      </c>
      <c r="K102" s="74" t="s">
        <v>24</v>
      </c>
      <c r="L102" s="74" t="s">
        <v>24</v>
      </c>
      <c r="M102" s="74" t="s">
        <v>24</v>
      </c>
      <c r="N102" s="74" t="s">
        <v>24</v>
      </c>
      <c r="O102" s="74" t="s">
        <v>24</v>
      </c>
      <c r="P102" s="74" t="s">
        <v>24</v>
      </c>
      <c r="Q102" s="74" t="s">
        <v>24</v>
      </c>
      <c r="R102" s="74" t="s">
        <v>24</v>
      </c>
      <c r="S102" s="74" t="s">
        <v>24</v>
      </c>
      <c r="T102" s="74" t="s">
        <v>24</v>
      </c>
      <c r="U102" s="74" t="s">
        <v>24</v>
      </c>
      <c r="V102" s="74" t="s">
        <v>24</v>
      </c>
      <c r="X102" s="89">
        <v>1995</v>
      </c>
      <c r="Y102" s="74" t="s">
        <v>24</v>
      </c>
      <c r="Z102" s="74" t="s">
        <v>24</v>
      </c>
      <c r="AA102" s="74" t="s">
        <v>24</v>
      </c>
      <c r="AB102" s="74" t="s">
        <v>24</v>
      </c>
      <c r="AC102" s="74" t="s">
        <v>24</v>
      </c>
      <c r="AD102" s="74" t="s">
        <v>24</v>
      </c>
      <c r="AE102" s="74" t="s">
        <v>24</v>
      </c>
      <c r="AF102" s="74" t="s">
        <v>24</v>
      </c>
      <c r="AG102" s="74" t="s">
        <v>24</v>
      </c>
      <c r="AH102" s="74" t="s">
        <v>24</v>
      </c>
      <c r="AI102" s="74" t="s">
        <v>24</v>
      </c>
      <c r="AJ102" s="74" t="s">
        <v>24</v>
      </c>
      <c r="AK102" s="74" t="s">
        <v>24</v>
      </c>
      <c r="AL102" s="74" t="s">
        <v>24</v>
      </c>
      <c r="AM102" s="74" t="s">
        <v>24</v>
      </c>
      <c r="AN102" s="74" t="s">
        <v>24</v>
      </c>
      <c r="AO102" s="74" t="s">
        <v>24</v>
      </c>
      <c r="AP102" s="74" t="s">
        <v>24</v>
      </c>
      <c r="AQ102" s="74" t="s">
        <v>24</v>
      </c>
      <c r="AR102" s="74" t="s">
        <v>24</v>
      </c>
      <c r="AT102" s="89">
        <v>1995</v>
      </c>
      <c r="AU102" s="74" t="s">
        <v>24</v>
      </c>
      <c r="AV102" s="74" t="s">
        <v>24</v>
      </c>
      <c r="AW102" s="74" t="s">
        <v>24</v>
      </c>
      <c r="AX102" s="74" t="s">
        <v>24</v>
      </c>
      <c r="AY102" s="74" t="s">
        <v>24</v>
      </c>
      <c r="AZ102" s="74" t="s">
        <v>24</v>
      </c>
      <c r="BA102" s="74" t="s">
        <v>24</v>
      </c>
      <c r="BB102" s="74" t="s">
        <v>24</v>
      </c>
      <c r="BC102" s="74" t="s">
        <v>24</v>
      </c>
      <c r="BD102" s="74" t="s">
        <v>24</v>
      </c>
      <c r="BE102" s="74" t="s">
        <v>24</v>
      </c>
      <c r="BF102" s="74" t="s">
        <v>24</v>
      </c>
      <c r="BG102" s="74" t="s">
        <v>24</v>
      </c>
      <c r="BH102" s="74" t="s">
        <v>24</v>
      </c>
      <c r="BI102" s="74" t="s">
        <v>24</v>
      </c>
      <c r="BJ102" s="74" t="s">
        <v>24</v>
      </c>
      <c r="BK102" s="74" t="s">
        <v>24</v>
      </c>
      <c r="BL102" s="74" t="s">
        <v>24</v>
      </c>
      <c r="BM102" s="74" t="s">
        <v>24</v>
      </c>
      <c r="BN102" s="74" t="s">
        <v>24</v>
      </c>
      <c r="BP102" s="89">
        <v>1995</v>
      </c>
    </row>
    <row r="103" spans="2:68">
      <c r="B103" s="89">
        <v>1996</v>
      </c>
      <c r="C103" s="74" t="s">
        <v>24</v>
      </c>
      <c r="D103" s="74" t="s">
        <v>24</v>
      </c>
      <c r="E103" s="74" t="s">
        <v>24</v>
      </c>
      <c r="F103" s="74" t="s">
        <v>24</v>
      </c>
      <c r="G103" s="74" t="s">
        <v>24</v>
      </c>
      <c r="H103" s="74" t="s">
        <v>24</v>
      </c>
      <c r="I103" s="74" t="s">
        <v>24</v>
      </c>
      <c r="J103" s="74" t="s">
        <v>24</v>
      </c>
      <c r="K103" s="74" t="s">
        <v>24</v>
      </c>
      <c r="L103" s="74" t="s">
        <v>24</v>
      </c>
      <c r="M103" s="74" t="s">
        <v>24</v>
      </c>
      <c r="N103" s="74" t="s">
        <v>24</v>
      </c>
      <c r="O103" s="74" t="s">
        <v>24</v>
      </c>
      <c r="P103" s="74" t="s">
        <v>24</v>
      </c>
      <c r="Q103" s="74" t="s">
        <v>24</v>
      </c>
      <c r="R103" s="74" t="s">
        <v>24</v>
      </c>
      <c r="S103" s="74" t="s">
        <v>24</v>
      </c>
      <c r="T103" s="74" t="s">
        <v>24</v>
      </c>
      <c r="U103" s="74" t="s">
        <v>24</v>
      </c>
      <c r="V103" s="74" t="s">
        <v>24</v>
      </c>
      <c r="X103" s="89">
        <v>1996</v>
      </c>
      <c r="Y103" s="74" t="s">
        <v>24</v>
      </c>
      <c r="Z103" s="74" t="s">
        <v>24</v>
      </c>
      <c r="AA103" s="74" t="s">
        <v>24</v>
      </c>
      <c r="AB103" s="74" t="s">
        <v>24</v>
      </c>
      <c r="AC103" s="74" t="s">
        <v>24</v>
      </c>
      <c r="AD103" s="74" t="s">
        <v>24</v>
      </c>
      <c r="AE103" s="74" t="s">
        <v>24</v>
      </c>
      <c r="AF103" s="74" t="s">
        <v>24</v>
      </c>
      <c r="AG103" s="74" t="s">
        <v>24</v>
      </c>
      <c r="AH103" s="74" t="s">
        <v>24</v>
      </c>
      <c r="AI103" s="74" t="s">
        <v>24</v>
      </c>
      <c r="AJ103" s="74" t="s">
        <v>24</v>
      </c>
      <c r="AK103" s="74" t="s">
        <v>24</v>
      </c>
      <c r="AL103" s="74" t="s">
        <v>24</v>
      </c>
      <c r="AM103" s="74" t="s">
        <v>24</v>
      </c>
      <c r="AN103" s="74" t="s">
        <v>24</v>
      </c>
      <c r="AO103" s="74" t="s">
        <v>24</v>
      </c>
      <c r="AP103" s="74" t="s">
        <v>24</v>
      </c>
      <c r="AQ103" s="74" t="s">
        <v>24</v>
      </c>
      <c r="AR103" s="74" t="s">
        <v>24</v>
      </c>
      <c r="AT103" s="89">
        <v>1996</v>
      </c>
      <c r="AU103" s="74" t="s">
        <v>24</v>
      </c>
      <c r="AV103" s="74" t="s">
        <v>24</v>
      </c>
      <c r="AW103" s="74" t="s">
        <v>24</v>
      </c>
      <c r="AX103" s="74" t="s">
        <v>24</v>
      </c>
      <c r="AY103" s="74" t="s">
        <v>24</v>
      </c>
      <c r="AZ103" s="74" t="s">
        <v>24</v>
      </c>
      <c r="BA103" s="74" t="s">
        <v>24</v>
      </c>
      <c r="BB103" s="74" t="s">
        <v>24</v>
      </c>
      <c r="BC103" s="74" t="s">
        <v>24</v>
      </c>
      <c r="BD103" s="74" t="s">
        <v>24</v>
      </c>
      <c r="BE103" s="74" t="s">
        <v>24</v>
      </c>
      <c r="BF103" s="74" t="s">
        <v>24</v>
      </c>
      <c r="BG103" s="74" t="s">
        <v>24</v>
      </c>
      <c r="BH103" s="74" t="s">
        <v>24</v>
      </c>
      <c r="BI103" s="74" t="s">
        <v>24</v>
      </c>
      <c r="BJ103" s="74" t="s">
        <v>24</v>
      </c>
      <c r="BK103" s="74" t="s">
        <v>24</v>
      </c>
      <c r="BL103" s="74" t="s">
        <v>24</v>
      </c>
      <c r="BM103" s="74" t="s">
        <v>24</v>
      </c>
      <c r="BN103" s="74" t="s">
        <v>24</v>
      </c>
      <c r="BP103" s="89">
        <v>1996</v>
      </c>
    </row>
    <row r="104" spans="2:68">
      <c r="B104" s="90">
        <v>1997</v>
      </c>
      <c r="C104" s="74">
        <v>2.8662285999999999</v>
      </c>
      <c r="D104" s="74">
        <v>0.29739199999999999</v>
      </c>
      <c r="E104" s="74">
        <v>1.0480062000000001</v>
      </c>
      <c r="F104" s="74">
        <v>1.0759696000000001</v>
      </c>
      <c r="G104" s="74">
        <v>1.3157318</v>
      </c>
      <c r="H104" s="74">
        <v>1.2470884</v>
      </c>
      <c r="I104" s="74">
        <v>2.6861540000000002</v>
      </c>
      <c r="J104" s="74">
        <v>2.9960547000000002</v>
      </c>
      <c r="K104" s="74">
        <v>4.3897449999999996</v>
      </c>
      <c r="L104" s="74">
        <v>6.4876687999999998</v>
      </c>
      <c r="M104" s="74">
        <v>13.330787000000001</v>
      </c>
      <c r="N104" s="74">
        <v>32.382894999999998</v>
      </c>
      <c r="O104" s="74">
        <v>78.400408999999996</v>
      </c>
      <c r="P104" s="74">
        <v>172.76353</v>
      </c>
      <c r="Q104" s="74">
        <v>343.68304000000001</v>
      </c>
      <c r="R104" s="74">
        <v>589.85033999999996</v>
      </c>
      <c r="S104" s="74">
        <v>1017.8893</v>
      </c>
      <c r="T104" s="74">
        <v>1907.3526999999999</v>
      </c>
      <c r="U104" s="74">
        <v>61.543152999999997</v>
      </c>
      <c r="V104" s="74">
        <v>84.174503000000001</v>
      </c>
      <c r="X104" s="90">
        <v>1997</v>
      </c>
      <c r="Y104" s="74">
        <v>2.8641622999999998</v>
      </c>
      <c r="Z104" s="74">
        <v>0.7818254</v>
      </c>
      <c r="AA104" s="74">
        <v>0.15696959999999999</v>
      </c>
      <c r="AB104" s="74">
        <v>1.1300986</v>
      </c>
      <c r="AC104" s="74">
        <v>0.60118640000000001</v>
      </c>
      <c r="AD104" s="74">
        <v>1.2475361</v>
      </c>
      <c r="AE104" s="74">
        <v>2.2453588</v>
      </c>
      <c r="AF104" s="74">
        <v>2.2989811000000002</v>
      </c>
      <c r="AG104" s="74">
        <v>4.5015805999999996</v>
      </c>
      <c r="AH104" s="74">
        <v>4.0642018999999996</v>
      </c>
      <c r="AI104" s="74">
        <v>10.290202000000001</v>
      </c>
      <c r="AJ104" s="74">
        <v>27.448266</v>
      </c>
      <c r="AK104" s="74">
        <v>48.378759000000002</v>
      </c>
      <c r="AL104" s="74">
        <v>101.59353</v>
      </c>
      <c r="AM104" s="74">
        <v>161.81773999999999</v>
      </c>
      <c r="AN104" s="74">
        <v>284.17554000000001</v>
      </c>
      <c r="AO104" s="74">
        <v>471.70075000000003</v>
      </c>
      <c r="AP104" s="74">
        <v>1153.1449</v>
      </c>
      <c r="AQ104" s="74">
        <v>50.146436000000001</v>
      </c>
      <c r="AR104" s="74">
        <v>45.872019999999999</v>
      </c>
      <c r="AT104" s="90">
        <v>1997</v>
      </c>
      <c r="AU104" s="74">
        <v>2.8652229999999999</v>
      </c>
      <c r="AV104" s="74">
        <v>0.53351950000000004</v>
      </c>
      <c r="AW104" s="74">
        <v>0.61302639999999997</v>
      </c>
      <c r="AX104" s="74">
        <v>1.1023700000000001</v>
      </c>
      <c r="AY104" s="74">
        <v>0.9634047</v>
      </c>
      <c r="AZ104" s="74">
        <v>1.2473122000000001</v>
      </c>
      <c r="BA104" s="74">
        <v>2.4649415000000001</v>
      </c>
      <c r="BB104" s="74">
        <v>2.6462979</v>
      </c>
      <c r="BC104" s="74">
        <v>4.4458761999999998</v>
      </c>
      <c r="BD104" s="74">
        <v>5.2831372999999999</v>
      </c>
      <c r="BE104" s="74">
        <v>11.839261</v>
      </c>
      <c r="BF104" s="74">
        <v>29.954293</v>
      </c>
      <c r="BG104" s="74">
        <v>63.347199000000003</v>
      </c>
      <c r="BH104" s="74">
        <v>136.41630000000001</v>
      </c>
      <c r="BI104" s="74">
        <v>245.80097000000001</v>
      </c>
      <c r="BJ104" s="74">
        <v>414.26979</v>
      </c>
      <c r="BK104" s="74">
        <v>677.48317999999995</v>
      </c>
      <c r="BL104" s="74">
        <v>1379.1446000000001</v>
      </c>
      <c r="BM104" s="74">
        <v>55.810558999999998</v>
      </c>
      <c r="BN104" s="74">
        <v>60.953747</v>
      </c>
      <c r="BP104" s="90">
        <v>1997</v>
      </c>
    </row>
    <row r="105" spans="2:68">
      <c r="B105" s="90">
        <v>1998</v>
      </c>
      <c r="C105" s="74">
        <v>3.3341113</v>
      </c>
      <c r="D105" s="74">
        <v>1.0314626</v>
      </c>
      <c r="E105" s="74">
        <v>1.0462986999999999</v>
      </c>
      <c r="F105" s="74">
        <v>1.0697916999999999</v>
      </c>
      <c r="G105" s="74">
        <v>0.59989709999999996</v>
      </c>
      <c r="H105" s="74">
        <v>1.6511709000000001</v>
      </c>
      <c r="I105" s="74">
        <v>1.8600338999999999</v>
      </c>
      <c r="J105" s="74">
        <v>1.7506248</v>
      </c>
      <c r="K105" s="74">
        <v>3.3273296999999999</v>
      </c>
      <c r="L105" s="74">
        <v>5.0632755999999999</v>
      </c>
      <c r="M105" s="74">
        <v>12.226267</v>
      </c>
      <c r="N105" s="74">
        <v>26.649408000000001</v>
      </c>
      <c r="O105" s="74">
        <v>71.909577999999996</v>
      </c>
      <c r="P105" s="74">
        <v>160.98184000000001</v>
      </c>
      <c r="Q105" s="74">
        <v>304.13900999999998</v>
      </c>
      <c r="R105" s="74">
        <v>517.51174000000003</v>
      </c>
      <c r="S105" s="74">
        <v>936.81066999999996</v>
      </c>
      <c r="T105" s="74">
        <v>1778.9503</v>
      </c>
      <c r="U105" s="74">
        <v>57.123427</v>
      </c>
      <c r="V105" s="74">
        <v>76.469099</v>
      </c>
      <c r="X105" s="90">
        <v>1998</v>
      </c>
      <c r="Y105" s="74">
        <v>3.8385259999999999</v>
      </c>
      <c r="Z105" s="74">
        <v>0.1549905</v>
      </c>
      <c r="AA105" s="74">
        <v>0.15660209999999999</v>
      </c>
      <c r="AB105" s="74">
        <v>0.96251640000000005</v>
      </c>
      <c r="AC105" s="74">
        <v>1.2348328</v>
      </c>
      <c r="AD105" s="74">
        <v>2.0580649000000002</v>
      </c>
      <c r="AE105" s="74">
        <v>1.7001550000000001</v>
      </c>
      <c r="AF105" s="74">
        <v>2.6710721999999998</v>
      </c>
      <c r="AG105" s="74">
        <v>2.5755126000000002</v>
      </c>
      <c r="AH105" s="74">
        <v>5.2277613000000001</v>
      </c>
      <c r="AI105" s="74">
        <v>11.763921</v>
      </c>
      <c r="AJ105" s="74">
        <v>23.896249000000001</v>
      </c>
      <c r="AK105" s="74">
        <v>45.360903</v>
      </c>
      <c r="AL105" s="74">
        <v>76.926180000000002</v>
      </c>
      <c r="AM105" s="74">
        <v>160.98510999999999</v>
      </c>
      <c r="AN105" s="74">
        <v>246.90342000000001</v>
      </c>
      <c r="AO105" s="74">
        <v>465.60951999999997</v>
      </c>
      <c r="AP105" s="74">
        <v>971.63342999999998</v>
      </c>
      <c r="AQ105" s="74">
        <v>45.832954999999998</v>
      </c>
      <c r="AR105" s="74">
        <v>41.215536999999998</v>
      </c>
      <c r="AT105" s="90">
        <v>1998</v>
      </c>
      <c r="AU105" s="74">
        <v>3.5795270000000001</v>
      </c>
      <c r="AV105" s="74">
        <v>0.60429849999999996</v>
      </c>
      <c r="AW105" s="74">
        <v>0.61181439999999998</v>
      </c>
      <c r="AX105" s="74">
        <v>1.0174540000000001</v>
      </c>
      <c r="AY105" s="74">
        <v>0.91279600000000005</v>
      </c>
      <c r="AZ105" s="74">
        <v>1.8549089999999999</v>
      </c>
      <c r="BA105" s="74">
        <v>1.7797014</v>
      </c>
      <c r="BB105" s="74">
        <v>2.2127528000000001</v>
      </c>
      <c r="BC105" s="74">
        <v>2.9493537999999999</v>
      </c>
      <c r="BD105" s="74">
        <v>5.1454313999999997</v>
      </c>
      <c r="BE105" s="74">
        <v>11.998957000000001</v>
      </c>
      <c r="BF105" s="74">
        <v>25.297156000000001</v>
      </c>
      <c r="BG105" s="74">
        <v>58.627099000000001</v>
      </c>
      <c r="BH105" s="74">
        <v>118.11995</v>
      </c>
      <c r="BI105" s="74">
        <v>227.62179</v>
      </c>
      <c r="BJ105" s="74">
        <v>362.58888000000002</v>
      </c>
      <c r="BK105" s="74">
        <v>643.85640999999998</v>
      </c>
      <c r="BL105" s="74">
        <v>1216.4167</v>
      </c>
      <c r="BM105" s="74">
        <v>51.441391000000003</v>
      </c>
      <c r="BN105" s="74">
        <v>54.981938</v>
      </c>
      <c r="BP105" s="90">
        <v>1998</v>
      </c>
    </row>
    <row r="106" spans="2:68">
      <c r="B106" s="90">
        <v>1999</v>
      </c>
      <c r="C106" s="74">
        <v>2.7415077999999999</v>
      </c>
      <c r="D106" s="74">
        <v>0.14607410000000001</v>
      </c>
      <c r="E106" s="74">
        <v>0.74271799999999999</v>
      </c>
      <c r="F106" s="74">
        <v>1.5118072</v>
      </c>
      <c r="G106" s="74">
        <v>1.8330826</v>
      </c>
      <c r="H106" s="74">
        <v>1.2416739000000001</v>
      </c>
      <c r="I106" s="74">
        <v>2.2935450999999998</v>
      </c>
      <c r="J106" s="74">
        <v>2.2759404000000001</v>
      </c>
      <c r="K106" s="74">
        <v>1.8514272000000001</v>
      </c>
      <c r="L106" s="74">
        <v>5.6178410000000003</v>
      </c>
      <c r="M106" s="74">
        <v>9.3335363999999998</v>
      </c>
      <c r="N106" s="74">
        <v>29.380668</v>
      </c>
      <c r="O106" s="74">
        <v>61.417034999999998</v>
      </c>
      <c r="P106" s="74">
        <v>147.07301000000001</v>
      </c>
      <c r="Q106" s="74">
        <v>302.23964999999998</v>
      </c>
      <c r="R106" s="74">
        <v>535.72275000000002</v>
      </c>
      <c r="S106" s="74">
        <v>885.24824000000001</v>
      </c>
      <c r="T106" s="74">
        <v>1684.3298</v>
      </c>
      <c r="U106" s="74">
        <v>56.530389999999997</v>
      </c>
      <c r="V106" s="74">
        <v>73.700642000000002</v>
      </c>
      <c r="X106" s="90">
        <v>1999</v>
      </c>
      <c r="Y106" s="74">
        <v>2.086309</v>
      </c>
      <c r="Z106" s="74">
        <v>0.61556929999999999</v>
      </c>
      <c r="AA106" s="74">
        <v>0.77787479999999998</v>
      </c>
      <c r="AB106" s="74">
        <v>1.2669093</v>
      </c>
      <c r="AC106" s="74">
        <v>1.1006064</v>
      </c>
      <c r="AD106" s="74">
        <v>1.5119735000000001</v>
      </c>
      <c r="AE106" s="74">
        <v>1.9800523999999999</v>
      </c>
      <c r="AF106" s="74">
        <v>1.8568229999999999</v>
      </c>
      <c r="AG106" s="74">
        <v>2.1108239000000002</v>
      </c>
      <c r="AH106" s="74">
        <v>6.1959834999999996</v>
      </c>
      <c r="AI106" s="74">
        <v>9.5887115999999999</v>
      </c>
      <c r="AJ106" s="74">
        <v>22.446190000000001</v>
      </c>
      <c r="AK106" s="74">
        <v>40.321841999999997</v>
      </c>
      <c r="AL106" s="74">
        <v>73.827765999999997</v>
      </c>
      <c r="AM106" s="74">
        <v>145.76776000000001</v>
      </c>
      <c r="AN106" s="74">
        <v>249.64273</v>
      </c>
      <c r="AO106" s="74">
        <v>440.66417999999999</v>
      </c>
      <c r="AP106" s="74">
        <v>980.83734000000004</v>
      </c>
      <c r="AQ106" s="74">
        <v>45.396217</v>
      </c>
      <c r="AR106" s="74">
        <v>39.869822999999997</v>
      </c>
      <c r="AT106" s="90">
        <v>1999</v>
      </c>
      <c r="AU106" s="74">
        <v>2.4224749000000001</v>
      </c>
      <c r="AV106" s="74">
        <v>0.37470330000000002</v>
      </c>
      <c r="AW106" s="74">
        <v>0.75988999999999995</v>
      </c>
      <c r="AX106" s="74">
        <v>1.3921996999999999</v>
      </c>
      <c r="AY106" s="74">
        <v>1.4721287000000001</v>
      </c>
      <c r="AZ106" s="74">
        <v>1.3770747000000001</v>
      </c>
      <c r="BA106" s="74">
        <v>2.1357450999999998</v>
      </c>
      <c r="BB106" s="74">
        <v>2.0653999000000001</v>
      </c>
      <c r="BC106" s="74">
        <v>1.9819024000000001</v>
      </c>
      <c r="BD106" s="74">
        <v>5.9075915999999999</v>
      </c>
      <c r="BE106" s="74">
        <v>9.4594033999999994</v>
      </c>
      <c r="BF106" s="74">
        <v>25.975217000000001</v>
      </c>
      <c r="BG106" s="74">
        <v>50.879137</v>
      </c>
      <c r="BH106" s="74">
        <v>109.78735</v>
      </c>
      <c r="BI106" s="74">
        <v>219.17352</v>
      </c>
      <c r="BJ106" s="74">
        <v>372.75900999999999</v>
      </c>
      <c r="BK106" s="74">
        <v>609.98013000000003</v>
      </c>
      <c r="BL106" s="74">
        <v>1195.1772000000001</v>
      </c>
      <c r="BM106" s="74">
        <v>50.924227000000002</v>
      </c>
      <c r="BN106" s="74">
        <v>53.296227000000002</v>
      </c>
      <c r="BP106" s="90">
        <v>1999</v>
      </c>
    </row>
    <row r="107" spans="2:68">
      <c r="B107" s="90">
        <v>2000</v>
      </c>
      <c r="C107" s="74">
        <v>2.1432256000000001</v>
      </c>
      <c r="D107" s="74">
        <v>0.72653829999999997</v>
      </c>
      <c r="E107" s="74">
        <v>0.14703050000000001</v>
      </c>
      <c r="F107" s="74">
        <v>0.5952788</v>
      </c>
      <c r="G107" s="74">
        <v>0.61582519999999996</v>
      </c>
      <c r="H107" s="74">
        <v>1.1167897</v>
      </c>
      <c r="I107" s="74">
        <v>3.2660665999999998</v>
      </c>
      <c r="J107" s="74">
        <v>2.5535608999999999</v>
      </c>
      <c r="K107" s="74">
        <v>4.7503150999999999</v>
      </c>
      <c r="L107" s="74">
        <v>6.3325684000000004</v>
      </c>
      <c r="M107" s="74">
        <v>12.212567999999999</v>
      </c>
      <c r="N107" s="74">
        <v>30.796078999999999</v>
      </c>
      <c r="O107" s="74">
        <v>65.036975999999996</v>
      </c>
      <c r="P107" s="74">
        <v>146.10177999999999</v>
      </c>
      <c r="Q107" s="74">
        <v>283.8571</v>
      </c>
      <c r="R107" s="74">
        <v>533.01923999999997</v>
      </c>
      <c r="S107" s="74">
        <v>985.52588000000003</v>
      </c>
      <c r="T107" s="74">
        <v>2079.4931999999999</v>
      </c>
      <c r="U107" s="74">
        <v>62.466478000000002</v>
      </c>
      <c r="V107" s="74">
        <v>80.683738000000005</v>
      </c>
      <c r="X107" s="90">
        <v>2000</v>
      </c>
      <c r="Y107" s="74">
        <v>1.6115854000000001</v>
      </c>
      <c r="Z107" s="74">
        <v>0.76547520000000002</v>
      </c>
      <c r="AA107" s="74">
        <v>0.46289219999999998</v>
      </c>
      <c r="AB107" s="74">
        <v>0.46595930000000002</v>
      </c>
      <c r="AC107" s="74">
        <v>0.63460030000000001</v>
      </c>
      <c r="AD107" s="74">
        <v>1.3868087</v>
      </c>
      <c r="AE107" s="74">
        <v>2.3809390000000001</v>
      </c>
      <c r="AF107" s="74">
        <v>2.1273738999999998</v>
      </c>
      <c r="AG107" s="74">
        <v>3.0355756</v>
      </c>
      <c r="AH107" s="74">
        <v>6.2667206000000002</v>
      </c>
      <c r="AI107" s="74">
        <v>9.8506894000000003</v>
      </c>
      <c r="AJ107" s="74">
        <v>26.356733999999999</v>
      </c>
      <c r="AK107" s="74">
        <v>39.308374999999998</v>
      </c>
      <c r="AL107" s="74">
        <v>90.408794</v>
      </c>
      <c r="AM107" s="74">
        <v>155.34180000000001</v>
      </c>
      <c r="AN107" s="74">
        <v>245.16747000000001</v>
      </c>
      <c r="AO107" s="74">
        <v>464.50533000000001</v>
      </c>
      <c r="AP107" s="74">
        <v>1195.9744000000001</v>
      </c>
      <c r="AQ107" s="74">
        <v>51.714404999999999</v>
      </c>
      <c r="AR107" s="74">
        <v>44.157848999999999</v>
      </c>
      <c r="AT107" s="90">
        <v>2000</v>
      </c>
      <c r="AU107" s="74">
        <v>1.8842327000000001</v>
      </c>
      <c r="AV107" s="74">
        <v>0.74549869999999996</v>
      </c>
      <c r="AW107" s="74">
        <v>0.3011527</v>
      </c>
      <c r="AX107" s="74">
        <v>0.53200099999999995</v>
      </c>
      <c r="AY107" s="74">
        <v>0.62507179999999996</v>
      </c>
      <c r="AZ107" s="74">
        <v>1.2522445</v>
      </c>
      <c r="BA107" s="74">
        <v>2.8204468</v>
      </c>
      <c r="BB107" s="74">
        <v>2.3393220000000001</v>
      </c>
      <c r="BC107" s="74">
        <v>3.8875902999999998</v>
      </c>
      <c r="BD107" s="74">
        <v>6.2994724</v>
      </c>
      <c r="BE107" s="74">
        <v>11.042261</v>
      </c>
      <c r="BF107" s="74">
        <v>28.614903000000002</v>
      </c>
      <c r="BG107" s="74">
        <v>52.236254000000002</v>
      </c>
      <c r="BH107" s="74">
        <v>117.71805000000001</v>
      </c>
      <c r="BI107" s="74">
        <v>216.14337</v>
      </c>
      <c r="BJ107" s="74">
        <v>369.75470000000001</v>
      </c>
      <c r="BK107" s="74">
        <v>665.11625000000004</v>
      </c>
      <c r="BL107" s="74">
        <v>1467.0160000000001</v>
      </c>
      <c r="BM107" s="74">
        <v>57.050359999999998</v>
      </c>
      <c r="BN107" s="74">
        <v>58.425020000000004</v>
      </c>
      <c r="BP107" s="90">
        <v>2000</v>
      </c>
    </row>
    <row r="108" spans="2:68">
      <c r="B108" s="90">
        <v>2001</v>
      </c>
      <c r="C108" s="74">
        <v>3.0625385999999999</v>
      </c>
      <c r="D108" s="74">
        <v>0.1451172</v>
      </c>
      <c r="E108" s="74">
        <v>0.43579570000000001</v>
      </c>
      <c r="F108" s="74">
        <v>0.58466370000000001</v>
      </c>
      <c r="G108" s="74">
        <v>1.8333374</v>
      </c>
      <c r="H108" s="74">
        <v>1.4403037000000001</v>
      </c>
      <c r="I108" s="74">
        <v>2.6299361000000001</v>
      </c>
      <c r="J108" s="74">
        <v>3.1212808000000001</v>
      </c>
      <c r="K108" s="74">
        <v>4.9320338000000001</v>
      </c>
      <c r="L108" s="74">
        <v>6.2601820999999997</v>
      </c>
      <c r="M108" s="74">
        <v>10.646012000000001</v>
      </c>
      <c r="N108" s="74">
        <v>30.034155999999999</v>
      </c>
      <c r="O108" s="74">
        <v>52.531354999999998</v>
      </c>
      <c r="P108" s="74">
        <v>136.20504</v>
      </c>
      <c r="Q108" s="74">
        <v>268.65582999999998</v>
      </c>
      <c r="R108" s="74">
        <v>523.86625000000004</v>
      </c>
      <c r="S108" s="74">
        <v>909.85452999999995</v>
      </c>
      <c r="T108" s="74">
        <v>1834.8961999999999</v>
      </c>
      <c r="U108" s="74">
        <v>59.685253000000003</v>
      </c>
      <c r="V108" s="74">
        <v>74.437751000000006</v>
      </c>
      <c r="X108" s="90">
        <v>2001</v>
      </c>
      <c r="Y108" s="74">
        <v>2.4168911999999998</v>
      </c>
      <c r="Z108" s="74">
        <v>0.3060795</v>
      </c>
      <c r="AA108" s="74">
        <v>0.61010109999999995</v>
      </c>
      <c r="AB108" s="74">
        <v>0.30495610000000001</v>
      </c>
      <c r="AC108" s="74">
        <v>1.1013476</v>
      </c>
      <c r="AD108" s="74">
        <v>1.2866149</v>
      </c>
      <c r="AE108" s="74">
        <v>2.0403999000000002</v>
      </c>
      <c r="AF108" s="74">
        <v>2.1443265999999999</v>
      </c>
      <c r="AG108" s="74">
        <v>4.1878140000000004</v>
      </c>
      <c r="AH108" s="74">
        <v>4.5632659999999996</v>
      </c>
      <c r="AI108" s="74">
        <v>10.095440999999999</v>
      </c>
      <c r="AJ108" s="74">
        <v>21.317243000000001</v>
      </c>
      <c r="AK108" s="74">
        <v>45.400151000000001</v>
      </c>
      <c r="AL108" s="74">
        <v>87.353480000000005</v>
      </c>
      <c r="AM108" s="74">
        <v>158.76739000000001</v>
      </c>
      <c r="AN108" s="74">
        <v>250.32151999999999</v>
      </c>
      <c r="AO108" s="74">
        <v>456.00590999999997</v>
      </c>
      <c r="AP108" s="74">
        <v>1056.7074</v>
      </c>
      <c r="AQ108" s="74">
        <v>50.232295000000001</v>
      </c>
      <c r="AR108" s="74">
        <v>42.254652999999998</v>
      </c>
      <c r="AT108" s="90">
        <v>2001</v>
      </c>
      <c r="AU108" s="74">
        <v>2.7479322000000002</v>
      </c>
      <c r="AV108" s="74">
        <v>0.22345989999999999</v>
      </c>
      <c r="AW108" s="74">
        <v>0.52082360000000005</v>
      </c>
      <c r="AX108" s="74">
        <v>0.44776589999999999</v>
      </c>
      <c r="AY108" s="74">
        <v>1.4727209000000001</v>
      </c>
      <c r="AZ108" s="74">
        <v>1.3631720000000001</v>
      </c>
      <c r="BA108" s="74">
        <v>2.3325998999999999</v>
      </c>
      <c r="BB108" s="74">
        <v>2.6297476999999998</v>
      </c>
      <c r="BC108" s="74">
        <v>4.5573116000000002</v>
      </c>
      <c r="BD108" s="74">
        <v>5.4064262000000003</v>
      </c>
      <c r="BE108" s="74">
        <v>10.371637</v>
      </c>
      <c r="BF108" s="74">
        <v>25.749043</v>
      </c>
      <c r="BG108" s="74">
        <v>48.991509999999998</v>
      </c>
      <c r="BH108" s="74">
        <v>111.37369</v>
      </c>
      <c r="BI108" s="74">
        <v>211.02003999999999</v>
      </c>
      <c r="BJ108" s="74">
        <v>370.07024999999999</v>
      </c>
      <c r="BK108" s="74">
        <v>632.36114999999995</v>
      </c>
      <c r="BL108" s="74">
        <v>1297.0597</v>
      </c>
      <c r="BM108" s="74">
        <v>54.921734000000001</v>
      </c>
      <c r="BN108" s="74">
        <v>54.900821999999998</v>
      </c>
      <c r="BP108" s="90">
        <v>2001</v>
      </c>
    </row>
    <row r="109" spans="2:68">
      <c r="B109" s="90">
        <v>2002</v>
      </c>
      <c r="C109" s="74">
        <v>3.3816863000000001</v>
      </c>
      <c r="D109" s="74">
        <v>0.14560529999999999</v>
      </c>
      <c r="E109" s="74">
        <v>0.86230309999999999</v>
      </c>
      <c r="F109" s="74">
        <v>0.57972190000000001</v>
      </c>
      <c r="G109" s="74">
        <v>1.3457119</v>
      </c>
      <c r="H109" s="74">
        <v>1.4660842999999999</v>
      </c>
      <c r="I109" s="74">
        <v>2.5713412</v>
      </c>
      <c r="J109" s="74">
        <v>2.3340554999999998</v>
      </c>
      <c r="K109" s="74">
        <v>3.3552273000000001</v>
      </c>
      <c r="L109" s="74">
        <v>6.0198596999999996</v>
      </c>
      <c r="M109" s="74">
        <v>13.1868</v>
      </c>
      <c r="N109" s="74">
        <v>23.448205000000002</v>
      </c>
      <c r="O109" s="74">
        <v>61.693668000000002</v>
      </c>
      <c r="P109" s="74">
        <v>130.63777999999999</v>
      </c>
      <c r="Q109" s="74">
        <v>277.68378000000001</v>
      </c>
      <c r="R109" s="74">
        <v>515.77144999999996</v>
      </c>
      <c r="S109" s="74">
        <v>917.24869999999999</v>
      </c>
      <c r="T109" s="74">
        <v>2115.2392</v>
      </c>
      <c r="U109" s="74">
        <v>63.490369999999999</v>
      </c>
      <c r="V109" s="74">
        <v>78.311980000000005</v>
      </c>
      <c r="X109" s="90">
        <v>2002</v>
      </c>
      <c r="Y109" s="74">
        <v>1.4551828</v>
      </c>
      <c r="Z109" s="74">
        <v>0.3073882</v>
      </c>
      <c r="AA109" s="74">
        <v>0.60393580000000002</v>
      </c>
      <c r="AB109" s="74">
        <v>0.60429809999999995</v>
      </c>
      <c r="AC109" s="74">
        <v>0.77292649999999996</v>
      </c>
      <c r="AD109" s="74">
        <v>1.4668886999999999</v>
      </c>
      <c r="AE109" s="74">
        <v>1.8622567999999999</v>
      </c>
      <c r="AF109" s="74">
        <v>1.897667</v>
      </c>
      <c r="AG109" s="74">
        <v>2.5150272999999999</v>
      </c>
      <c r="AH109" s="74">
        <v>4.9302156999999998</v>
      </c>
      <c r="AI109" s="74">
        <v>11.961871</v>
      </c>
      <c r="AJ109" s="74">
        <v>20.863876999999999</v>
      </c>
      <c r="AK109" s="74">
        <v>44.687260999999999</v>
      </c>
      <c r="AL109" s="74">
        <v>86.633944999999997</v>
      </c>
      <c r="AM109" s="74">
        <v>155.88748000000001</v>
      </c>
      <c r="AN109" s="74">
        <v>296.52355</v>
      </c>
      <c r="AO109" s="74">
        <v>489.43536</v>
      </c>
      <c r="AP109" s="74">
        <v>1211.6342</v>
      </c>
      <c r="AQ109" s="74">
        <v>55.785665000000002</v>
      </c>
      <c r="AR109" s="74">
        <v>45.940866</v>
      </c>
      <c r="AT109" s="90">
        <v>2002</v>
      </c>
      <c r="AU109" s="74">
        <v>2.4427875999999999</v>
      </c>
      <c r="AV109" s="74">
        <v>0.2243106</v>
      </c>
      <c r="AW109" s="74">
        <v>0.73630490000000004</v>
      </c>
      <c r="AX109" s="74">
        <v>0.59175489999999997</v>
      </c>
      <c r="AY109" s="74">
        <v>1.0640860999999999</v>
      </c>
      <c r="AZ109" s="74">
        <v>1.4664864</v>
      </c>
      <c r="BA109" s="74">
        <v>2.2137399000000002</v>
      </c>
      <c r="BB109" s="74">
        <v>2.1144620000000001</v>
      </c>
      <c r="BC109" s="74">
        <v>2.9322289000000001</v>
      </c>
      <c r="BD109" s="74">
        <v>5.4716408999999997</v>
      </c>
      <c r="BE109" s="74">
        <v>12.57475</v>
      </c>
      <c r="BF109" s="74">
        <v>22.172661000000002</v>
      </c>
      <c r="BG109" s="74">
        <v>53.259683000000003</v>
      </c>
      <c r="BH109" s="74">
        <v>108.29783</v>
      </c>
      <c r="BI109" s="74">
        <v>214.05473000000001</v>
      </c>
      <c r="BJ109" s="74">
        <v>393.42320000000001</v>
      </c>
      <c r="BK109" s="74">
        <v>657.67173000000003</v>
      </c>
      <c r="BL109" s="74">
        <v>1492.1922999999999</v>
      </c>
      <c r="BM109" s="74">
        <v>59.609513999999997</v>
      </c>
      <c r="BN109" s="74">
        <v>58.573239000000001</v>
      </c>
      <c r="BP109" s="90">
        <v>2002</v>
      </c>
    </row>
    <row r="110" spans="2:68">
      <c r="B110" s="90">
        <v>2003</v>
      </c>
      <c r="C110" s="74">
        <v>4.6110148000000004</v>
      </c>
      <c r="D110" s="74">
        <v>0.58599389999999996</v>
      </c>
      <c r="E110" s="74">
        <v>0.56877809999999995</v>
      </c>
      <c r="F110" s="74">
        <v>1.1533226999999999</v>
      </c>
      <c r="G110" s="74">
        <v>1.6017474</v>
      </c>
      <c r="H110" s="74">
        <v>1.4786600000000001</v>
      </c>
      <c r="I110" s="74">
        <v>0.80243509999999996</v>
      </c>
      <c r="J110" s="74">
        <v>2.9131182999999998</v>
      </c>
      <c r="K110" s="74">
        <v>4.6342024999999998</v>
      </c>
      <c r="L110" s="74">
        <v>6.2070648000000004</v>
      </c>
      <c r="M110" s="74">
        <v>12.514465</v>
      </c>
      <c r="N110" s="74">
        <v>20.584603000000001</v>
      </c>
      <c r="O110" s="74">
        <v>59.926475000000003</v>
      </c>
      <c r="P110" s="74">
        <v>108.07111999999999</v>
      </c>
      <c r="Q110" s="74">
        <v>266.70765999999998</v>
      </c>
      <c r="R110" s="74">
        <v>510.53048000000001</v>
      </c>
      <c r="S110" s="74">
        <v>952.36111000000005</v>
      </c>
      <c r="T110" s="74">
        <v>2072.3604999999998</v>
      </c>
      <c r="U110" s="74">
        <v>63.345477000000002</v>
      </c>
      <c r="V110" s="74">
        <v>76.930790000000002</v>
      </c>
      <c r="X110" s="90">
        <v>2003</v>
      </c>
      <c r="Y110" s="74">
        <v>2.9101726999999999</v>
      </c>
      <c r="Z110" s="74">
        <v>0.77270079999999997</v>
      </c>
      <c r="AA110" s="74">
        <v>0.59917100000000001</v>
      </c>
      <c r="AB110" s="74">
        <v>0</v>
      </c>
      <c r="AC110" s="74">
        <v>0.30153999999999997</v>
      </c>
      <c r="AD110" s="74">
        <v>0.4457507</v>
      </c>
      <c r="AE110" s="74">
        <v>1.4450373000000001</v>
      </c>
      <c r="AF110" s="74">
        <v>2.1889770999999998</v>
      </c>
      <c r="AG110" s="74">
        <v>2.2201268999999999</v>
      </c>
      <c r="AH110" s="74">
        <v>4.6947220999999999</v>
      </c>
      <c r="AI110" s="74">
        <v>8.1522532999999999</v>
      </c>
      <c r="AJ110" s="74">
        <v>21.375070999999998</v>
      </c>
      <c r="AK110" s="74">
        <v>47.049239999999998</v>
      </c>
      <c r="AL110" s="74">
        <v>70.369662000000005</v>
      </c>
      <c r="AM110" s="74">
        <v>145.40992</v>
      </c>
      <c r="AN110" s="74">
        <v>279.87637999999998</v>
      </c>
      <c r="AO110" s="74">
        <v>491.51395000000002</v>
      </c>
      <c r="AP110" s="74">
        <v>1315.5432000000001</v>
      </c>
      <c r="AQ110" s="74">
        <v>56.799762999999999</v>
      </c>
      <c r="AR110" s="74">
        <v>45.837834000000001</v>
      </c>
      <c r="AT110" s="90">
        <v>2003</v>
      </c>
      <c r="AU110" s="74">
        <v>3.7821006000000001</v>
      </c>
      <c r="AV110" s="74">
        <v>0.67685360000000006</v>
      </c>
      <c r="AW110" s="74">
        <v>0.58357910000000002</v>
      </c>
      <c r="AX110" s="74">
        <v>0.58807620000000005</v>
      </c>
      <c r="AY110" s="74">
        <v>0.96295439999999999</v>
      </c>
      <c r="AZ110" s="74">
        <v>0.96345539999999996</v>
      </c>
      <c r="BA110" s="74">
        <v>1.1266111999999999</v>
      </c>
      <c r="BB110" s="74">
        <v>2.5485392999999998</v>
      </c>
      <c r="BC110" s="74">
        <v>3.4188573999999998</v>
      </c>
      <c r="BD110" s="74">
        <v>5.4453899000000003</v>
      </c>
      <c r="BE110" s="74">
        <v>10.328524</v>
      </c>
      <c r="BF110" s="74">
        <v>20.975684000000001</v>
      </c>
      <c r="BG110" s="74">
        <v>53.537604999999999</v>
      </c>
      <c r="BH110" s="74">
        <v>88.948718999999997</v>
      </c>
      <c r="BI110" s="74">
        <v>203.46172999999999</v>
      </c>
      <c r="BJ110" s="74">
        <v>382.81718000000001</v>
      </c>
      <c r="BK110" s="74">
        <v>674.44232999999997</v>
      </c>
      <c r="BL110" s="74">
        <v>1551.5471</v>
      </c>
      <c r="BM110" s="74">
        <v>60.048465999999998</v>
      </c>
      <c r="BN110" s="74">
        <v>58.208334999999998</v>
      </c>
      <c r="BP110" s="90">
        <v>2003</v>
      </c>
    </row>
    <row r="111" spans="2:68">
      <c r="B111" s="90">
        <v>2004</v>
      </c>
      <c r="C111" s="74">
        <v>4.9117271000000002</v>
      </c>
      <c r="D111" s="74">
        <v>0.58868290000000001</v>
      </c>
      <c r="E111" s="74">
        <v>0.42349730000000002</v>
      </c>
      <c r="F111" s="74">
        <v>0.28659079999999998</v>
      </c>
      <c r="G111" s="74">
        <v>0.85288940000000002</v>
      </c>
      <c r="H111" s="74">
        <v>2.0738006000000002</v>
      </c>
      <c r="I111" s="74">
        <v>1.3355022000000001</v>
      </c>
      <c r="J111" s="74">
        <v>2.3593711000000002</v>
      </c>
      <c r="K111" s="74">
        <v>2.8967455000000002</v>
      </c>
      <c r="L111" s="74">
        <v>5.6578286999999996</v>
      </c>
      <c r="M111" s="74">
        <v>12.418894</v>
      </c>
      <c r="N111" s="74">
        <v>22.917095</v>
      </c>
      <c r="O111" s="74">
        <v>53.275322000000003</v>
      </c>
      <c r="P111" s="74">
        <v>106.05775</v>
      </c>
      <c r="Q111" s="74">
        <v>224.02096</v>
      </c>
      <c r="R111" s="74">
        <v>497.49606</v>
      </c>
      <c r="S111" s="74">
        <v>893.76076</v>
      </c>
      <c r="T111" s="74">
        <v>1981.2235000000001</v>
      </c>
      <c r="U111" s="74">
        <v>60.691488999999997</v>
      </c>
      <c r="V111" s="74">
        <v>72.468627999999995</v>
      </c>
      <c r="X111" s="90">
        <v>2004</v>
      </c>
      <c r="Y111" s="74">
        <v>3.7176282999999999</v>
      </c>
      <c r="Z111" s="74">
        <v>0.15503149999999999</v>
      </c>
      <c r="AA111" s="74">
        <v>0.1489984</v>
      </c>
      <c r="AB111" s="74">
        <v>0.29849409999999998</v>
      </c>
      <c r="AC111" s="74">
        <v>1.3289331</v>
      </c>
      <c r="AD111" s="74">
        <v>0.89735860000000001</v>
      </c>
      <c r="AE111" s="74">
        <v>0.52609570000000005</v>
      </c>
      <c r="AF111" s="74">
        <v>2.4628587</v>
      </c>
      <c r="AG111" s="74">
        <v>2.7245870999999999</v>
      </c>
      <c r="AH111" s="74">
        <v>3.6245421000000002</v>
      </c>
      <c r="AI111" s="74">
        <v>7.2972282999999996</v>
      </c>
      <c r="AJ111" s="74">
        <v>21.387578999999999</v>
      </c>
      <c r="AK111" s="74">
        <v>39.790481999999997</v>
      </c>
      <c r="AL111" s="74">
        <v>76.436549999999997</v>
      </c>
      <c r="AM111" s="74">
        <v>155.73238000000001</v>
      </c>
      <c r="AN111" s="74">
        <v>271.83719000000002</v>
      </c>
      <c r="AO111" s="74">
        <v>483.53561000000002</v>
      </c>
      <c r="AP111" s="74">
        <v>1243.8608999999999</v>
      </c>
      <c r="AQ111" s="74">
        <v>55.784872999999997</v>
      </c>
      <c r="AR111" s="74">
        <v>44.713075000000003</v>
      </c>
      <c r="AT111" s="90">
        <v>2004</v>
      </c>
      <c r="AU111" s="74">
        <v>4.3301086</v>
      </c>
      <c r="AV111" s="74">
        <v>0.37749719999999998</v>
      </c>
      <c r="AW111" s="74">
        <v>0.28995280000000001</v>
      </c>
      <c r="AX111" s="74">
        <v>0.2924214</v>
      </c>
      <c r="AY111" s="74">
        <v>1.0863849999999999</v>
      </c>
      <c r="AZ111" s="74">
        <v>1.4884075000000001</v>
      </c>
      <c r="BA111" s="74">
        <v>0.92770529999999995</v>
      </c>
      <c r="BB111" s="74">
        <v>2.4114830999999999</v>
      </c>
      <c r="BC111" s="74">
        <v>2.8100314000000002</v>
      </c>
      <c r="BD111" s="74">
        <v>4.6337998999999996</v>
      </c>
      <c r="BE111" s="74">
        <v>9.8472080000000002</v>
      </c>
      <c r="BF111" s="74">
        <v>22.15793</v>
      </c>
      <c r="BG111" s="74">
        <v>46.575526000000004</v>
      </c>
      <c r="BH111" s="74">
        <v>91.036394999999999</v>
      </c>
      <c r="BI111" s="74">
        <v>188.48775000000001</v>
      </c>
      <c r="BJ111" s="74">
        <v>373.48151000000001</v>
      </c>
      <c r="BK111" s="74">
        <v>647.95327999999995</v>
      </c>
      <c r="BL111" s="74">
        <v>1475.1395</v>
      </c>
      <c r="BM111" s="74">
        <v>58.220849000000001</v>
      </c>
      <c r="BN111" s="74">
        <v>55.671557999999997</v>
      </c>
      <c r="BP111" s="90">
        <v>2004</v>
      </c>
    </row>
    <row r="112" spans="2:68">
      <c r="B112" s="90">
        <v>2005</v>
      </c>
      <c r="C112" s="74">
        <v>3.3534386999999999</v>
      </c>
      <c r="D112" s="74">
        <v>0.59045729999999996</v>
      </c>
      <c r="E112" s="74">
        <v>0.14065130000000001</v>
      </c>
      <c r="F112" s="74">
        <v>0.1416567</v>
      </c>
      <c r="G112" s="74">
        <v>1.1113364999999999</v>
      </c>
      <c r="H112" s="74">
        <v>1.3221936000000001</v>
      </c>
      <c r="I112" s="74">
        <v>1.3422224</v>
      </c>
      <c r="J112" s="74">
        <v>2.7401388999999998</v>
      </c>
      <c r="K112" s="74">
        <v>4.3521381000000003</v>
      </c>
      <c r="L112" s="74">
        <v>5.9764888000000003</v>
      </c>
      <c r="M112" s="74">
        <v>10.926838999999999</v>
      </c>
      <c r="N112" s="74">
        <v>21.604938000000001</v>
      </c>
      <c r="O112" s="74">
        <v>41.958815999999999</v>
      </c>
      <c r="P112" s="74">
        <v>104.03789999999999</v>
      </c>
      <c r="Q112" s="74">
        <v>211.42005</v>
      </c>
      <c r="R112" s="74">
        <v>419.47802000000001</v>
      </c>
      <c r="S112" s="74">
        <v>825.63706999999999</v>
      </c>
      <c r="T112" s="74">
        <v>1832.9517000000001</v>
      </c>
      <c r="U112" s="74">
        <v>56.718643999999998</v>
      </c>
      <c r="V112" s="74">
        <v>66.057965999999993</v>
      </c>
      <c r="X112" s="90">
        <v>2005</v>
      </c>
      <c r="Y112" s="74">
        <v>1.930825</v>
      </c>
      <c r="Z112" s="74">
        <v>0.62150399999999995</v>
      </c>
      <c r="AA112" s="74">
        <v>0.59361889999999995</v>
      </c>
      <c r="AB112" s="74">
        <v>0.44536819999999999</v>
      </c>
      <c r="AC112" s="74">
        <v>1.1514203999999999</v>
      </c>
      <c r="AD112" s="74">
        <v>1.4883919999999999</v>
      </c>
      <c r="AE112" s="74">
        <v>0.92655710000000002</v>
      </c>
      <c r="AF112" s="74">
        <v>1.6248978000000001</v>
      </c>
      <c r="AG112" s="74">
        <v>3.5092371</v>
      </c>
      <c r="AH112" s="74">
        <v>3.8271966000000002</v>
      </c>
      <c r="AI112" s="74">
        <v>9.1519036000000007</v>
      </c>
      <c r="AJ112" s="74">
        <v>15.552227</v>
      </c>
      <c r="AK112" s="74">
        <v>39.074409000000003</v>
      </c>
      <c r="AL112" s="74">
        <v>69.123699999999999</v>
      </c>
      <c r="AM112" s="74">
        <v>122.95578</v>
      </c>
      <c r="AN112" s="74">
        <v>221.49776</v>
      </c>
      <c r="AO112" s="74">
        <v>427.25162999999998</v>
      </c>
      <c r="AP112" s="74">
        <v>1128.9382000000001</v>
      </c>
      <c r="AQ112" s="74">
        <v>50.112181</v>
      </c>
      <c r="AR112" s="74">
        <v>39.321544000000003</v>
      </c>
      <c r="AT112" s="90">
        <v>2005</v>
      </c>
      <c r="AU112" s="74">
        <v>2.6613669</v>
      </c>
      <c r="AV112" s="74">
        <v>0.60558299999999998</v>
      </c>
      <c r="AW112" s="74">
        <v>0.36106009999999999</v>
      </c>
      <c r="AX112" s="74">
        <v>0.28995339999999997</v>
      </c>
      <c r="AY112" s="74">
        <v>1.1310233999999999</v>
      </c>
      <c r="AZ112" s="74">
        <v>1.4047509</v>
      </c>
      <c r="BA112" s="74">
        <v>1.1329421</v>
      </c>
      <c r="BB112" s="74">
        <v>2.1792457000000001</v>
      </c>
      <c r="BC112" s="74">
        <v>3.9276114999999998</v>
      </c>
      <c r="BD112" s="74">
        <v>4.8928668999999996</v>
      </c>
      <c r="BE112" s="74">
        <v>10.034283</v>
      </c>
      <c r="BF112" s="74">
        <v>18.590316000000001</v>
      </c>
      <c r="BG112" s="74">
        <v>40.522364000000003</v>
      </c>
      <c r="BH112" s="74">
        <v>86.373059999999995</v>
      </c>
      <c r="BI112" s="74">
        <v>165.39979</v>
      </c>
      <c r="BJ112" s="74">
        <v>311.49497000000002</v>
      </c>
      <c r="BK112" s="74">
        <v>588.17826000000002</v>
      </c>
      <c r="BL112" s="74">
        <v>1353.7796000000001</v>
      </c>
      <c r="BM112" s="74">
        <v>53.392888999999997</v>
      </c>
      <c r="BN112" s="74">
        <v>49.994883999999999</v>
      </c>
      <c r="BP112" s="90">
        <v>2005</v>
      </c>
    </row>
    <row r="113" spans="2:68">
      <c r="B113" s="90">
        <v>2006</v>
      </c>
      <c r="C113" s="74">
        <v>4.9664688000000003</v>
      </c>
      <c r="D113" s="74">
        <v>0.14729690000000001</v>
      </c>
      <c r="E113" s="74">
        <v>0.42230620000000002</v>
      </c>
      <c r="F113" s="74">
        <v>0.9795471</v>
      </c>
      <c r="G113" s="74">
        <v>1.222132</v>
      </c>
      <c r="H113" s="74">
        <v>1.1490769000000001</v>
      </c>
      <c r="I113" s="74">
        <v>1.9075701</v>
      </c>
      <c r="J113" s="74">
        <v>2.0001280000000001</v>
      </c>
      <c r="K113" s="74">
        <v>4.3826738000000001</v>
      </c>
      <c r="L113" s="74">
        <v>4.9207755000000004</v>
      </c>
      <c r="M113" s="74">
        <v>8.5054061999999995</v>
      </c>
      <c r="N113" s="74">
        <v>20.671209999999999</v>
      </c>
      <c r="O113" s="74">
        <v>43.389074000000001</v>
      </c>
      <c r="P113" s="74">
        <v>100.51434999999999</v>
      </c>
      <c r="Q113" s="74">
        <v>196.77502000000001</v>
      </c>
      <c r="R113" s="74">
        <v>414.00828000000001</v>
      </c>
      <c r="S113" s="74">
        <v>777.33443999999997</v>
      </c>
      <c r="T113" s="74">
        <v>1787.6164000000001</v>
      </c>
      <c r="U113" s="74">
        <v>56.036641000000003</v>
      </c>
      <c r="V113" s="74">
        <v>63.778236999999997</v>
      </c>
      <c r="X113" s="90">
        <v>2006</v>
      </c>
      <c r="Y113" s="74">
        <v>3.1741899999999998</v>
      </c>
      <c r="Z113" s="74">
        <v>0.77470499999999998</v>
      </c>
      <c r="AA113" s="74">
        <v>0.29710799999999998</v>
      </c>
      <c r="AB113" s="74">
        <v>0.44243480000000002</v>
      </c>
      <c r="AC113" s="74">
        <v>0.84267650000000005</v>
      </c>
      <c r="AD113" s="74">
        <v>1.3131459000000001</v>
      </c>
      <c r="AE113" s="74">
        <v>0.81056329999999999</v>
      </c>
      <c r="AF113" s="74">
        <v>1.4495122</v>
      </c>
      <c r="AG113" s="74">
        <v>1.5717525000000001</v>
      </c>
      <c r="AH113" s="74">
        <v>4.5567856000000004</v>
      </c>
      <c r="AI113" s="74">
        <v>5.3122965999999998</v>
      </c>
      <c r="AJ113" s="74">
        <v>15.418901</v>
      </c>
      <c r="AK113" s="74">
        <v>39.350068</v>
      </c>
      <c r="AL113" s="74">
        <v>63.924559000000002</v>
      </c>
      <c r="AM113" s="74">
        <v>119.21344000000001</v>
      </c>
      <c r="AN113" s="74">
        <v>231.22089</v>
      </c>
      <c r="AO113" s="74">
        <v>423.99696</v>
      </c>
      <c r="AP113" s="74">
        <v>1107.5728999999999</v>
      </c>
      <c r="AQ113" s="74">
        <v>50.002225000000003</v>
      </c>
      <c r="AR113" s="74">
        <v>38.595742000000001</v>
      </c>
      <c r="AT113" s="90">
        <v>2006</v>
      </c>
      <c r="AU113" s="74">
        <v>4.0941247000000001</v>
      </c>
      <c r="AV113" s="74">
        <v>0.45306679999999999</v>
      </c>
      <c r="AW113" s="74">
        <v>0.36139149999999998</v>
      </c>
      <c r="AX113" s="74">
        <v>0.71803899999999998</v>
      </c>
      <c r="AY113" s="74">
        <v>1.0356004999999999</v>
      </c>
      <c r="AZ113" s="74">
        <v>1.2304681</v>
      </c>
      <c r="BA113" s="74">
        <v>1.3567195999999999</v>
      </c>
      <c r="BB113" s="74">
        <v>1.7231917999999999</v>
      </c>
      <c r="BC113" s="74">
        <v>2.9674686000000001</v>
      </c>
      <c r="BD113" s="74">
        <v>4.7369887999999998</v>
      </c>
      <c r="BE113" s="74">
        <v>6.8999544000000004</v>
      </c>
      <c r="BF113" s="74">
        <v>18.044630000000002</v>
      </c>
      <c r="BG113" s="74">
        <v>41.375717000000002</v>
      </c>
      <c r="BH113" s="74">
        <v>82.005274999999997</v>
      </c>
      <c r="BI113" s="74">
        <v>156.53739999999999</v>
      </c>
      <c r="BJ113" s="74">
        <v>314.80882000000003</v>
      </c>
      <c r="BK113" s="74">
        <v>568.70550000000003</v>
      </c>
      <c r="BL113" s="74">
        <v>1327.9278999999999</v>
      </c>
      <c r="BM113" s="74">
        <v>52.999941</v>
      </c>
      <c r="BN113" s="74">
        <v>48.744674000000003</v>
      </c>
      <c r="BP113" s="90">
        <v>2006</v>
      </c>
    </row>
    <row r="114" spans="2:68">
      <c r="B114" s="90">
        <v>2007</v>
      </c>
      <c r="C114" s="74">
        <v>4.6630168999999997</v>
      </c>
      <c r="D114" s="74">
        <v>0.14699999999999999</v>
      </c>
      <c r="E114" s="74">
        <v>0.84517520000000002</v>
      </c>
      <c r="F114" s="74">
        <v>0.54825239999999997</v>
      </c>
      <c r="G114" s="74">
        <v>1.05593</v>
      </c>
      <c r="H114" s="74">
        <v>1.3840332</v>
      </c>
      <c r="I114" s="74">
        <v>2.0653703000000001</v>
      </c>
      <c r="J114" s="74">
        <v>3.1069490000000002</v>
      </c>
      <c r="K114" s="74">
        <v>4.4186525999999997</v>
      </c>
      <c r="L114" s="74">
        <v>6.8209356999999997</v>
      </c>
      <c r="M114" s="74">
        <v>13.345103999999999</v>
      </c>
      <c r="N114" s="74">
        <v>21.257280000000002</v>
      </c>
      <c r="O114" s="74">
        <v>43.878562000000002</v>
      </c>
      <c r="P114" s="74">
        <v>102.74024</v>
      </c>
      <c r="Q114" s="74">
        <v>207.90694999999999</v>
      </c>
      <c r="R114" s="74">
        <v>414.97737999999998</v>
      </c>
      <c r="S114" s="74">
        <v>783.72392000000002</v>
      </c>
      <c r="T114" s="74">
        <v>1785.9236000000001</v>
      </c>
      <c r="U114" s="74">
        <v>58.414261000000003</v>
      </c>
      <c r="V114" s="74">
        <v>64.927396999999999</v>
      </c>
      <c r="X114" s="90">
        <v>2007</v>
      </c>
      <c r="Y114" s="74">
        <v>1.9992987</v>
      </c>
      <c r="Z114" s="74">
        <v>0.30897960000000002</v>
      </c>
      <c r="AA114" s="74">
        <v>0.44582749999999999</v>
      </c>
      <c r="AB114" s="74">
        <v>0.57876229999999995</v>
      </c>
      <c r="AC114" s="74">
        <v>1.102665</v>
      </c>
      <c r="AD114" s="74">
        <v>1.4114485000000001</v>
      </c>
      <c r="AE114" s="74">
        <v>2.5998123</v>
      </c>
      <c r="AF114" s="74">
        <v>2.5535511999999998</v>
      </c>
      <c r="AG114" s="74">
        <v>3.6968673999999999</v>
      </c>
      <c r="AH114" s="74">
        <v>4.9858821000000004</v>
      </c>
      <c r="AI114" s="74">
        <v>8.9704265000000003</v>
      </c>
      <c r="AJ114" s="74">
        <v>21.001550999999999</v>
      </c>
      <c r="AK114" s="74">
        <v>39.700856999999999</v>
      </c>
      <c r="AL114" s="74">
        <v>65.176446999999996</v>
      </c>
      <c r="AM114" s="74">
        <v>131.35061999999999</v>
      </c>
      <c r="AN114" s="74">
        <v>236.52787000000001</v>
      </c>
      <c r="AO114" s="74">
        <v>410.94297</v>
      </c>
      <c r="AP114" s="74">
        <v>1149.3592000000001</v>
      </c>
      <c r="AQ114" s="74">
        <v>52.883400999999999</v>
      </c>
      <c r="AR114" s="74">
        <v>40.426278000000003</v>
      </c>
      <c r="AT114" s="90">
        <v>2007</v>
      </c>
      <c r="AU114" s="74">
        <v>3.3670562999999998</v>
      </c>
      <c r="AV114" s="74">
        <v>0.22597780000000001</v>
      </c>
      <c r="AW114" s="74">
        <v>0.65084489999999995</v>
      </c>
      <c r="AX114" s="74">
        <v>0.56309439999999999</v>
      </c>
      <c r="AY114" s="74">
        <v>1.0787916</v>
      </c>
      <c r="AZ114" s="74">
        <v>1.3976065</v>
      </c>
      <c r="BA114" s="74">
        <v>2.3334275999999998</v>
      </c>
      <c r="BB114" s="74">
        <v>2.8283361</v>
      </c>
      <c r="BC114" s="74">
        <v>4.0552254999999997</v>
      </c>
      <c r="BD114" s="74">
        <v>5.8946253000000004</v>
      </c>
      <c r="BE114" s="74">
        <v>11.143011</v>
      </c>
      <c r="BF114" s="74">
        <v>21.129124000000001</v>
      </c>
      <c r="BG114" s="74">
        <v>41.794252999999998</v>
      </c>
      <c r="BH114" s="74">
        <v>83.808162999999993</v>
      </c>
      <c r="BI114" s="74">
        <v>168.21633</v>
      </c>
      <c r="BJ114" s="74">
        <v>318.41667999999999</v>
      </c>
      <c r="BK114" s="74">
        <v>565.37325999999996</v>
      </c>
      <c r="BL114" s="74">
        <v>1358.7988</v>
      </c>
      <c r="BM114" s="74">
        <v>55.632851000000002</v>
      </c>
      <c r="BN114" s="74">
        <v>50.399248</v>
      </c>
      <c r="BP114" s="90">
        <v>2007</v>
      </c>
    </row>
    <row r="115" spans="2:68">
      <c r="B115" s="90">
        <v>2008</v>
      </c>
      <c r="C115" s="74">
        <v>4.2238528999999998</v>
      </c>
      <c r="D115" s="74">
        <v>0.73134589999999999</v>
      </c>
      <c r="E115" s="74">
        <v>0.56313760000000002</v>
      </c>
      <c r="F115" s="74">
        <v>1.2100725999999999</v>
      </c>
      <c r="G115" s="74">
        <v>0.76634519999999995</v>
      </c>
      <c r="H115" s="74">
        <v>0.78984049999999995</v>
      </c>
      <c r="I115" s="74">
        <v>1.9230611</v>
      </c>
      <c r="J115" s="74">
        <v>1.9017553</v>
      </c>
      <c r="K115" s="74">
        <v>4.5659770000000002</v>
      </c>
      <c r="L115" s="74">
        <v>5.5117820999999996</v>
      </c>
      <c r="M115" s="74">
        <v>13.557269</v>
      </c>
      <c r="N115" s="74">
        <v>16.474098999999999</v>
      </c>
      <c r="O115" s="74">
        <v>42.862729999999999</v>
      </c>
      <c r="P115" s="74">
        <v>95.642080000000007</v>
      </c>
      <c r="Q115" s="74">
        <v>186.67581999999999</v>
      </c>
      <c r="R115" s="74">
        <v>411.86455999999998</v>
      </c>
      <c r="S115" s="74">
        <v>745.78967</v>
      </c>
      <c r="T115" s="74">
        <v>1674.5922</v>
      </c>
      <c r="U115" s="74">
        <v>55.845391999999997</v>
      </c>
      <c r="V115" s="74">
        <v>61.244909999999997</v>
      </c>
      <c r="X115" s="90">
        <v>2008</v>
      </c>
      <c r="Y115" s="74">
        <v>2.3779764000000001</v>
      </c>
      <c r="Z115" s="74">
        <v>0.15360699999999999</v>
      </c>
      <c r="AA115" s="74">
        <v>0.74314740000000001</v>
      </c>
      <c r="AB115" s="74">
        <v>0.71037360000000005</v>
      </c>
      <c r="AC115" s="74">
        <v>1.0761004999999999</v>
      </c>
      <c r="AD115" s="74">
        <v>1.4857617000000001</v>
      </c>
      <c r="AE115" s="74">
        <v>1.369229</v>
      </c>
      <c r="AF115" s="74">
        <v>0.99899099999999996</v>
      </c>
      <c r="AG115" s="74">
        <v>1.9873578000000001</v>
      </c>
      <c r="AH115" s="74">
        <v>4.3824655000000003</v>
      </c>
      <c r="AI115" s="74">
        <v>8.6591147999999993</v>
      </c>
      <c r="AJ115" s="74">
        <v>17.417202</v>
      </c>
      <c r="AK115" s="74">
        <v>35.503723000000001</v>
      </c>
      <c r="AL115" s="74">
        <v>68.227735999999993</v>
      </c>
      <c r="AM115" s="74">
        <v>119.92452</v>
      </c>
      <c r="AN115" s="74">
        <v>237.64949999999999</v>
      </c>
      <c r="AO115" s="74">
        <v>415.39411000000001</v>
      </c>
      <c r="AP115" s="74">
        <v>1036.0778</v>
      </c>
      <c r="AQ115" s="74">
        <v>49.919670000000004</v>
      </c>
      <c r="AR115" s="74">
        <v>37.993690999999998</v>
      </c>
      <c r="AT115" s="90">
        <v>2008</v>
      </c>
      <c r="AU115" s="74">
        <v>3.325879</v>
      </c>
      <c r="AV115" s="74">
        <v>0.44954490000000003</v>
      </c>
      <c r="AW115" s="74">
        <v>0.65070280000000003</v>
      </c>
      <c r="AX115" s="74">
        <v>0.96711000000000003</v>
      </c>
      <c r="AY115" s="74">
        <v>0.91721359999999996</v>
      </c>
      <c r="AZ115" s="74">
        <v>1.1333272999999999</v>
      </c>
      <c r="BA115" s="74">
        <v>1.6457021999999999</v>
      </c>
      <c r="BB115" s="74">
        <v>1.4469476999999999</v>
      </c>
      <c r="BC115" s="74">
        <v>3.2679542000000001</v>
      </c>
      <c r="BD115" s="74">
        <v>4.9420511999999999</v>
      </c>
      <c r="BE115" s="74">
        <v>11.088735</v>
      </c>
      <c r="BF115" s="74">
        <v>16.947883000000001</v>
      </c>
      <c r="BG115" s="74">
        <v>39.190598000000001</v>
      </c>
      <c r="BH115" s="74">
        <v>81.846317999999997</v>
      </c>
      <c r="BI115" s="74">
        <v>152.15610000000001</v>
      </c>
      <c r="BJ115" s="74">
        <v>317.77258999999998</v>
      </c>
      <c r="BK115" s="74">
        <v>553.67746999999997</v>
      </c>
      <c r="BL115" s="74">
        <v>1248.596</v>
      </c>
      <c r="BM115" s="74">
        <v>52.867874999999998</v>
      </c>
      <c r="BN115" s="74">
        <v>47.475467999999999</v>
      </c>
      <c r="BP115" s="90">
        <v>2008</v>
      </c>
    </row>
    <row r="116" spans="2:68">
      <c r="B116" s="90">
        <v>2009</v>
      </c>
      <c r="C116" s="74">
        <v>2.0492670999999998</v>
      </c>
      <c r="D116" s="74">
        <v>0.57972190000000001</v>
      </c>
      <c r="E116" s="74">
        <v>0.70263699999999996</v>
      </c>
      <c r="F116" s="74">
        <v>0.39923239999999999</v>
      </c>
      <c r="G116" s="74">
        <v>0.73744319999999997</v>
      </c>
      <c r="H116" s="74">
        <v>1.6223353</v>
      </c>
      <c r="I116" s="74">
        <v>2.1671143000000002</v>
      </c>
      <c r="J116" s="74">
        <v>3.1396345999999999</v>
      </c>
      <c r="K116" s="74">
        <v>4.3973616</v>
      </c>
      <c r="L116" s="74">
        <v>7.3984177999999998</v>
      </c>
      <c r="M116" s="74">
        <v>11.704698</v>
      </c>
      <c r="N116" s="74">
        <v>21.744368000000001</v>
      </c>
      <c r="O116" s="74">
        <v>42.968223999999999</v>
      </c>
      <c r="P116" s="74">
        <v>91.547218000000001</v>
      </c>
      <c r="Q116" s="74">
        <v>185.04924</v>
      </c>
      <c r="R116" s="74">
        <v>363.50821000000002</v>
      </c>
      <c r="S116" s="74">
        <v>685.76418000000001</v>
      </c>
      <c r="T116" s="74">
        <v>1607.9737</v>
      </c>
      <c r="U116" s="74">
        <v>53.755291999999997</v>
      </c>
      <c r="V116" s="74">
        <v>58.067503000000002</v>
      </c>
      <c r="X116" s="90">
        <v>2009</v>
      </c>
      <c r="Y116" s="74">
        <v>2.4505740999999999</v>
      </c>
      <c r="Z116" s="74">
        <v>0.45723760000000002</v>
      </c>
      <c r="AA116" s="74">
        <v>0.59289910000000001</v>
      </c>
      <c r="AB116" s="74">
        <v>0.70323880000000005</v>
      </c>
      <c r="AC116" s="74">
        <v>1.0420004</v>
      </c>
      <c r="AD116" s="74">
        <v>1.1598013</v>
      </c>
      <c r="AE116" s="74">
        <v>1.2193997999999999</v>
      </c>
      <c r="AF116" s="74">
        <v>2.7227418999999999</v>
      </c>
      <c r="AG116" s="74">
        <v>2.4947053000000001</v>
      </c>
      <c r="AH116" s="74">
        <v>4.9745214999999998</v>
      </c>
      <c r="AI116" s="74">
        <v>9.2931001999999996</v>
      </c>
      <c r="AJ116" s="74">
        <v>16.977246999999998</v>
      </c>
      <c r="AK116" s="74">
        <v>34.773763000000002</v>
      </c>
      <c r="AL116" s="74">
        <v>63.607388999999998</v>
      </c>
      <c r="AM116" s="74">
        <v>114.92744999999999</v>
      </c>
      <c r="AN116" s="74">
        <v>224.72595999999999</v>
      </c>
      <c r="AO116" s="74">
        <v>403.80383</v>
      </c>
      <c r="AP116" s="74">
        <v>955.68786</v>
      </c>
      <c r="AQ116" s="74">
        <v>47.654656000000003</v>
      </c>
      <c r="AR116" s="74">
        <v>36.204839</v>
      </c>
      <c r="AT116" s="90">
        <v>2009</v>
      </c>
      <c r="AU116" s="74">
        <v>2.2445366999999998</v>
      </c>
      <c r="AV116" s="74">
        <v>0.52002079999999995</v>
      </c>
      <c r="AW116" s="74">
        <v>0.64923070000000005</v>
      </c>
      <c r="AX116" s="74">
        <v>0.54703170000000001</v>
      </c>
      <c r="AY116" s="74">
        <v>0.88530489999999995</v>
      </c>
      <c r="AZ116" s="74">
        <v>1.3947806</v>
      </c>
      <c r="BA116" s="74">
        <v>1.6933343999999999</v>
      </c>
      <c r="BB116" s="74">
        <v>2.9296631999999998</v>
      </c>
      <c r="BC116" s="74">
        <v>3.4390101</v>
      </c>
      <c r="BD116" s="74">
        <v>6.1758972999999999</v>
      </c>
      <c r="BE116" s="74">
        <v>10.488909</v>
      </c>
      <c r="BF116" s="74">
        <v>19.344733999999999</v>
      </c>
      <c r="BG116" s="74">
        <v>38.876218000000001</v>
      </c>
      <c r="BH116" s="74">
        <v>77.494939000000002</v>
      </c>
      <c r="BI116" s="74">
        <v>148.90532999999999</v>
      </c>
      <c r="BJ116" s="74">
        <v>288.73284000000001</v>
      </c>
      <c r="BK116" s="74">
        <v>522.85172</v>
      </c>
      <c r="BL116" s="74">
        <v>1175.3556000000001</v>
      </c>
      <c r="BM116" s="74">
        <v>50.692309999999999</v>
      </c>
      <c r="BN116" s="74">
        <v>45.122878999999998</v>
      </c>
      <c r="BP116" s="90">
        <v>2009</v>
      </c>
    </row>
    <row r="117" spans="2:68">
      <c r="B117" s="90">
        <v>2010</v>
      </c>
      <c r="C117" s="74">
        <v>2.6798084000000002</v>
      </c>
      <c r="D117" s="74">
        <v>0.57313979999999998</v>
      </c>
      <c r="E117" s="74">
        <v>0.28168260000000001</v>
      </c>
      <c r="F117" s="74">
        <v>0.93417910000000004</v>
      </c>
      <c r="G117" s="74">
        <v>1.2134921000000001</v>
      </c>
      <c r="H117" s="74">
        <v>1.3311245</v>
      </c>
      <c r="I117" s="74">
        <v>1.600905</v>
      </c>
      <c r="J117" s="74">
        <v>2.8956059000000001</v>
      </c>
      <c r="K117" s="74">
        <v>4.5880339000000001</v>
      </c>
      <c r="L117" s="74">
        <v>4.6718845</v>
      </c>
      <c r="M117" s="74">
        <v>11.053478999999999</v>
      </c>
      <c r="N117" s="74">
        <v>20.654246000000001</v>
      </c>
      <c r="O117" s="74">
        <v>44.218291000000001</v>
      </c>
      <c r="P117" s="74">
        <v>97.287259000000006</v>
      </c>
      <c r="Q117" s="74">
        <v>182.54221999999999</v>
      </c>
      <c r="R117" s="74">
        <v>369.63623999999999</v>
      </c>
      <c r="S117" s="74">
        <v>685.87621000000001</v>
      </c>
      <c r="T117" s="74">
        <v>1730.4536000000001</v>
      </c>
      <c r="U117" s="74">
        <v>56.510717999999997</v>
      </c>
      <c r="V117" s="74">
        <v>59.800894999999997</v>
      </c>
      <c r="X117" s="90">
        <v>2010</v>
      </c>
      <c r="Y117" s="74">
        <v>2.4021816999999999</v>
      </c>
      <c r="Z117" s="74">
        <v>0.6039814</v>
      </c>
      <c r="AA117" s="74">
        <v>0.44478380000000001</v>
      </c>
      <c r="AB117" s="74">
        <v>0.56280399999999997</v>
      </c>
      <c r="AC117" s="74">
        <v>0.89630290000000001</v>
      </c>
      <c r="AD117" s="74">
        <v>0.99889249999999996</v>
      </c>
      <c r="AE117" s="74">
        <v>1.2022105000000001</v>
      </c>
      <c r="AF117" s="74">
        <v>1.6124251000000001</v>
      </c>
      <c r="AG117" s="74">
        <v>3.6164122999999999</v>
      </c>
      <c r="AH117" s="74">
        <v>5.6105489000000004</v>
      </c>
      <c r="AI117" s="74">
        <v>10.857336</v>
      </c>
      <c r="AJ117" s="74">
        <v>14.705303000000001</v>
      </c>
      <c r="AK117" s="74">
        <v>30.133289999999999</v>
      </c>
      <c r="AL117" s="74">
        <v>63.873443000000002</v>
      </c>
      <c r="AM117" s="74">
        <v>130.24297000000001</v>
      </c>
      <c r="AN117" s="74">
        <v>214.8322</v>
      </c>
      <c r="AO117" s="74">
        <v>442.44434000000001</v>
      </c>
      <c r="AP117" s="74">
        <v>1066.2327</v>
      </c>
      <c r="AQ117" s="74">
        <v>51.717660000000002</v>
      </c>
      <c r="AR117" s="74">
        <v>38.419477000000001</v>
      </c>
      <c r="AT117" s="90">
        <v>2010</v>
      </c>
      <c r="AU117" s="74">
        <v>2.5446833</v>
      </c>
      <c r="AV117" s="74">
        <v>0.58815660000000003</v>
      </c>
      <c r="AW117" s="74">
        <v>0.36114020000000002</v>
      </c>
      <c r="AX117" s="74">
        <v>0.75339990000000001</v>
      </c>
      <c r="AY117" s="74">
        <v>1.0591543999999999</v>
      </c>
      <c r="AZ117" s="74">
        <v>1.1676097999999999</v>
      </c>
      <c r="BA117" s="74">
        <v>1.4016848</v>
      </c>
      <c r="BB117" s="74">
        <v>2.2492323999999999</v>
      </c>
      <c r="BC117" s="74">
        <v>4.0986219999999998</v>
      </c>
      <c r="BD117" s="74">
        <v>5.1453430999999998</v>
      </c>
      <c r="BE117" s="74">
        <v>10.95453</v>
      </c>
      <c r="BF117" s="74">
        <v>17.655111000000002</v>
      </c>
      <c r="BG117" s="74">
        <v>37.173974000000001</v>
      </c>
      <c r="BH117" s="74">
        <v>80.471601000000007</v>
      </c>
      <c r="BI117" s="74">
        <v>155.7681</v>
      </c>
      <c r="BJ117" s="74">
        <v>286.28176000000002</v>
      </c>
      <c r="BK117" s="74">
        <v>546.24426000000005</v>
      </c>
      <c r="BL117" s="74">
        <v>1292.3117999999999</v>
      </c>
      <c r="BM117" s="74">
        <v>54.103737000000002</v>
      </c>
      <c r="BN117" s="74">
        <v>47.172449999999998</v>
      </c>
      <c r="BP117" s="90">
        <v>2010</v>
      </c>
    </row>
    <row r="118" spans="2:68">
      <c r="B118" s="90">
        <v>2011</v>
      </c>
      <c r="C118" s="74">
        <v>3.0727015</v>
      </c>
      <c r="D118" s="74">
        <v>0.42122700000000002</v>
      </c>
      <c r="E118" s="74">
        <v>0.14053959999999999</v>
      </c>
      <c r="F118" s="74">
        <v>0.53576279999999998</v>
      </c>
      <c r="G118" s="74">
        <v>0.60718669999999997</v>
      </c>
      <c r="H118" s="74">
        <v>0.47557680000000002</v>
      </c>
      <c r="I118" s="74">
        <v>0.6500167</v>
      </c>
      <c r="J118" s="74">
        <v>2.6847216</v>
      </c>
      <c r="K118" s="74">
        <v>4.1944815999999996</v>
      </c>
      <c r="L118" s="74">
        <v>6.1506489999999996</v>
      </c>
      <c r="M118" s="74">
        <v>11.897888999999999</v>
      </c>
      <c r="N118" s="74">
        <v>21.901040999999999</v>
      </c>
      <c r="O118" s="74">
        <v>41.557727999999997</v>
      </c>
      <c r="P118" s="74">
        <v>91.090620000000001</v>
      </c>
      <c r="Q118" s="74">
        <v>180.24270999999999</v>
      </c>
      <c r="R118" s="74">
        <v>375.75799999999998</v>
      </c>
      <c r="S118" s="74">
        <v>722.03682000000003</v>
      </c>
      <c r="T118" s="74">
        <v>1779.6793</v>
      </c>
      <c r="U118" s="74">
        <v>58.741343000000001</v>
      </c>
      <c r="V118" s="74">
        <v>60.827776999999998</v>
      </c>
      <c r="X118" s="90">
        <v>2011</v>
      </c>
      <c r="Y118" s="74">
        <v>0.84556229999999999</v>
      </c>
      <c r="Z118" s="74">
        <v>0.59221619999999997</v>
      </c>
      <c r="AA118" s="74">
        <v>0.29571710000000001</v>
      </c>
      <c r="AB118" s="74">
        <v>0.70735360000000003</v>
      </c>
      <c r="AC118" s="74">
        <v>0.50748990000000005</v>
      </c>
      <c r="AD118" s="74">
        <v>1.2238614000000001</v>
      </c>
      <c r="AE118" s="74">
        <v>0.7823196</v>
      </c>
      <c r="AF118" s="74">
        <v>1.7683332</v>
      </c>
      <c r="AG118" s="74">
        <v>2.3735284000000001</v>
      </c>
      <c r="AH118" s="74">
        <v>4.3719219999999996</v>
      </c>
      <c r="AI118" s="74">
        <v>10.206300000000001</v>
      </c>
      <c r="AJ118" s="74">
        <v>19.141624</v>
      </c>
      <c r="AK118" s="74">
        <v>30.741605</v>
      </c>
      <c r="AL118" s="74">
        <v>64.165730999999994</v>
      </c>
      <c r="AM118" s="74">
        <v>129.59837999999999</v>
      </c>
      <c r="AN118" s="74">
        <v>221.05158</v>
      </c>
      <c r="AO118" s="74">
        <v>417.81741</v>
      </c>
      <c r="AP118" s="74">
        <v>1107.9736</v>
      </c>
      <c r="AQ118" s="74">
        <v>52.932732000000001</v>
      </c>
      <c r="AR118" s="74">
        <v>38.624339999999997</v>
      </c>
      <c r="AT118" s="90">
        <v>2011</v>
      </c>
      <c r="AU118" s="74">
        <v>1.9888706</v>
      </c>
      <c r="AV118" s="74">
        <v>0.50445580000000001</v>
      </c>
      <c r="AW118" s="74">
        <v>0.2161594</v>
      </c>
      <c r="AX118" s="74">
        <v>0.61921250000000005</v>
      </c>
      <c r="AY118" s="74">
        <v>0.55842939999999996</v>
      </c>
      <c r="AZ118" s="74">
        <v>0.84430430000000001</v>
      </c>
      <c r="BA118" s="74">
        <v>0.71607080000000001</v>
      </c>
      <c r="BB118" s="74">
        <v>2.2237612000000002</v>
      </c>
      <c r="BC118" s="74">
        <v>3.2761189000000002</v>
      </c>
      <c r="BD118" s="74">
        <v>5.2534736000000004</v>
      </c>
      <c r="BE118" s="74">
        <v>11.043711</v>
      </c>
      <c r="BF118" s="74">
        <v>20.509088999999999</v>
      </c>
      <c r="BG118" s="74">
        <v>36.133768000000003</v>
      </c>
      <c r="BH118" s="74">
        <v>77.546999999999997</v>
      </c>
      <c r="BI118" s="74">
        <v>154.46540999999999</v>
      </c>
      <c r="BJ118" s="74">
        <v>292.65269999999998</v>
      </c>
      <c r="BK118" s="74">
        <v>548.38390000000004</v>
      </c>
      <c r="BL118" s="74">
        <v>1339.4218000000001</v>
      </c>
      <c r="BM118" s="74">
        <v>55.823574999999998</v>
      </c>
      <c r="BN118" s="74">
        <v>47.759602999999998</v>
      </c>
      <c r="BP118" s="90">
        <v>2011</v>
      </c>
    </row>
    <row r="119" spans="2:68">
      <c r="B119" s="90">
        <v>2012</v>
      </c>
      <c r="C119" s="74">
        <v>1.9551056</v>
      </c>
      <c r="D119" s="74">
        <v>0.54853730000000001</v>
      </c>
      <c r="E119" s="74">
        <v>0.70180169999999997</v>
      </c>
      <c r="F119" s="74">
        <v>0.4001921</v>
      </c>
      <c r="G119" s="74">
        <v>0.48126029999999997</v>
      </c>
      <c r="H119" s="74">
        <v>0.8139421</v>
      </c>
      <c r="I119" s="74">
        <v>1.6291115</v>
      </c>
      <c r="J119" s="74">
        <v>1.8039795999999999</v>
      </c>
      <c r="K119" s="74">
        <v>3.4629764999999999</v>
      </c>
      <c r="L119" s="74">
        <v>6.3199472999999999</v>
      </c>
      <c r="M119" s="74">
        <v>10.479302000000001</v>
      </c>
      <c r="N119" s="74">
        <v>20.624033000000001</v>
      </c>
      <c r="O119" s="74">
        <v>42.187927999999999</v>
      </c>
      <c r="P119" s="74">
        <v>89.404044999999996</v>
      </c>
      <c r="Q119" s="74">
        <v>184.85337000000001</v>
      </c>
      <c r="R119" s="74">
        <v>361.78908000000001</v>
      </c>
      <c r="S119" s="74">
        <v>706.19268999999997</v>
      </c>
      <c r="T119" s="74">
        <v>1847.8594000000001</v>
      </c>
      <c r="U119" s="74">
        <v>60.072594000000002</v>
      </c>
      <c r="V119" s="74">
        <v>61.016981000000001</v>
      </c>
      <c r="X119" s="90">
        <v>2012</v>
      </c>
      <c r="Y119" s="74">
        <v>1.6495571</v>
      </c>
      <c r="Z119" s="74">
        <v>0.4346698</v>
      </c>
      <c r="AA119" s="74">
        <v>0.8856598</v>
      </c>
      <c r="AB119" s="74">
        <v>0.56285390000000002</v>
      </c>
      <c r="AC119" s="74">
        <v>0.75223130000000005</v>
      </c>
      <c r="AD119" s="74">
        <v>0.83456929999999996</v>
      </c>
      <c r="AE119" s="74">
        <v>1.5153179999999999</v>
      </c>
      <c r="AF119" s="74">
        <v>1.2803753</v>
      </c>
      <c r="AG119" s="74">
        <v>3.8756967000000002</v>
      </c>
      <c r="AH119" s="74">
        <v>5.0371392000000004</v>
      </c>
      <c r="AI119" s="74">
        <v>9.0960477999999991</v>
      </c>
      <c r="AJ119" s="74">
        <v>13.773624999999999</v>
      </c>
      <c r="AK119" s="74">
        <v>32.602083999999998</v>
      </c>
      <c r="AL119" s="74">
        <v>65.923807999999994</v>
      </c>
      <c r="AM119" s="74">
        <v>125.63303999999999</v>
      </c>
      <c r="AN119" s="74">
        <v>229.84209000000001</v>
      </c>
      <c r="AO119" s="74">
        <v>452.65355</v>
      </c>
      <c r="AP119" s="74">
        <v>1188.7089000000001</v>
      </c>
      <c r="AQ119" s="74">
        <v>56.162233000000001</v>
      </c>
      <c r="AR119" s="74">
        <v>40.451957999999998</v>
      </c>
      <c r="AT119" s="90">
        <v>2012</v>
      </c>
      <c r="AU119" s="74">
        <v>1.8063946</v>
      </c>
      <c r="AV119" s="74">
        <v>0.49316929999999998</v>
      </c>
      <c r="AW119" s="74">
        <v>0.79141640000000002</v>
      </c>
      <c r="AX119" s="74">
        <v>0.47935220000000001</v>
      </c>
      <c r="AY119" s="74">
        <v>0.61395719999999998</v>
      </c>
      <c r="AZ119" s="74">
        <v>0.82412669999999999</v>
      </c>
      <c r="BA119" s="74">
        <v>1.5724319</v>
      </c>
      <c r="BB119" s="74">
        <v>1.5413437000000001</v>
      </c>
      <c r="BC119" s="74">
        <v>3.6714964999999999</v>
      </c>
      <c r="BD119" s="74">
        <v>5.6723752999999997</v>
      </c>
      <c r="BE119" s="74">
        <v>9.7805481000000007</v>
      </c>
      <c r="BF119" s="74">
        <v>17.159261999999998</v>
      </c>
      <c r="BG119" s="74">
        <v>37.366281000000001</v>
      </c>
      <c r="BH119" s="74">
        <v>77.590146000000004</v>
      </c>
      <c r="BI119" s="74">
        <v>154.67688999999999</v>
      </c>
      <c r="BJ119" s="74">
        <v>291.40037000000001</v>
      </c>
      <c r="BK119" s="74">
        <v>562.35437999999999</v>
      </c>
      <c r="BL119" s="74">
        <v>1419.1784</v>
      </c>
      <c r="BM119" s="74">
        <v>58.108167999999999</v>
      </c>
      <c r="BN119" s="74">
        <v>48.946707000000004</v>
      </c>
      <c r="BP119" s="90">
        <v>2012</v>
      </c>
    </row>
    <row r="120" spans="2:68">
      <c r="B120" s="90">
        <v>2013</v>
      </c>
      <c r="C120" s="74">
        <v>3.3212405999999999</v>
      </c>
      <c r="D120" s="74">
        <v>0.66700459999999995</v>
      </c>
      <c r="E120" s="74">
        <v>0.41968139999999998</v>
      </c>
      <c r="F120" s="74">
        <v>0.79748839999999999</v>
      </c>
      <c r="G120" s="74">
        <v>0.35735129999999998</v>
      </c>
      <c r="H120" s="74">
        <v>1.371877</v>
      </c>
      <c r="I120" s="74">
        <v>1.8069024</v>
      </c>
      <c r="J120" s="74">
        <v>2.9656449</v>
      </c>
      <c r="K120" s="74">
        <v>3.7797456999999999</v>
      </c>
      <c r="L120" s="74">
        <v>5.6769049000000003</v>
      </c>
      <c r="M120" s="74">
        <v>9.0180635999999996</v>
      </c>
      <c r="N120" s="74">
        <v>21.614516999999999</v>
      </c>
      <c r="O120" s="74">
        <v>40.156660000000002</v>
      </c>
      <c r="P120" s="74">
        <v>94.447353000000007</v>
      </c>
      <c r="Q120" s="74">
        <v>185.34004999999999</v>
      </c>
      <c r="R120" s="74">
        <v>355.94146999999998</v>
      </c>
      <c r="S120" s="74">
        <v>648.74501999999995</v>
      </c>
      <c r="T120" s="74">
        <v>1596.5175999999999</v>
      </c>
      <c r="U120" s="74">
        <v>57.099823999999998</v>
      </c>
      <c r="V120" s="74">
        <v>56.731234999999998</v>
      </c>
      <c r="X120" s="90">
        <v>2013</v>
      </c>
      <c r="Y120" s="74">
        <v>1.6182647999999999</v>
      </c>
      <c r="Z120" s="74">
        <v>0.70520269999999996</v>
      </c>
      <c r="AA120" s="74">
        <v>0.29408000000000001</v>
      </c>
      <c r="AB120" s="74">
        <v>1.120511</v>
      </c>
      <c r="AC120" s="74">
        <v>0.49618430000000002</v>
      </c>
      <c r="AD120" s="74">
        <v>1.1663848000000001</v>
      </c>
      <c r="AE120" s="74">
        <v>1.5807297</v>
      </c>
      <c r="AF120" s="74">
        <v>1.6725506000000001</v>
      </c>
      <c r="AG120" s="74">
        <v>1.9065641</v>
      </c>
      <c r="AH120" s="74">
        <v>4.5217067999999996</v>
      </c>
      <c r="AI120" s="74">
        <v>9.3329258999999993</v>
      </c>
      <c r="AJ120" s="74">
        <v>16.324005</v>
      </c>
      <c r="AK120" s="74">
        <v>29.938974999999999</v>
      </c>
      <c r="AL120" s="74">
        <v>59.867113000000003</v>
      </c>
      <c r="AM120" s="74">
        <v>114.59705</v>
      </c>
      <c r="AN120" s="74">
        <v>226.95726999999999</v>
      </c>
      <c r="AO120" s="74">
        <v>420.08449000000002</v>
      </c>
      <c r="AP120" s="74">
        <v>1015.1223</v>
      </c>
      <c r="AQ120" s="74">
        <v>50.808968</v>
      </c>
      <c r="AR120" s="74">
        <v>36.779454000000001</v>
      </c>
      <c r="AT120" s="90">
        <v>2013</v>
      </c>
      <c r="AU120" s="74">
        <v>2.4928249</v>
      </c>
      <c r="AV120" s="74">
        <v>0.68557199999999996</v>
      </c>
      <c r="AW120" s="74">
        <v>0.35844480000000001</v>
      </c>
      <c r="AX120" s="74">
        <v>0.9547698</v>
      </c>
      <c r="AY120" s="74">
        <v>0.42536069999999998</v>
      </c>
      <c r="AZ120" s="74">
        <v>1.2701609</v>
      </c>
      <c r="BA120" s="74">
        <v>1.6943459999999999</v>
      </c>
      <c r="BB120" s="74">
        <v>2.3183866000000002</v>
      </c>
      <c r="BC120" s="74">
        <v>2.8324053999999999</v>
      </c>
      <c r="BD120" s="74">
        <v>5.0930493999999999</v>
      </c>
      <c r="BE120" s="74">
        <v>9.1772290999999999</v>
      </c>
      <c r="BF120" s="74">
        <v>18.931636999999998</v>
      </c>
      <c r="BG120" s="74">
        <v>34.994992000000003</v>
      </c>
      <c r="BH120" s="74">
        <v>77.060154999999995</v>
      </c>
      <c r="BI120" s="74">
        <v>149.22174999999999</v>
      </c>
      <c r="BJ120" s="74">
        <v>287.52537999999998</v>
      </c>
      <c r="BK120" s="74">
        <v>519.70501000000002</v>
      </c>
      <c r="BL120" s="74">
        <v>1221.6795999999999</v>
      </c>
      <c r="BM120" s="74">
        <v>53.938648000000001</v>
      </c>
      <c r="BN120" s="74">
        <v>45.218671999999998</v>
      </c>
      <c r="BP120" s="90">
        <v>2013</v>
      </c>
    </row>
    <row r="121" spans="2:68">
      <c r="B121" s="90">
        <v>2014</v>
      </c>
      <c r="C121" s="74">
        <v>2.5277802999999999</v>
      </c>
      <c r="D121" s="74">
        <v>0.26007839999999999</v>
      </c>
      <c r="E121" s="74">
        <v>0.55637619999999999</v>
      </c>
      <c r="F121" s="74">
        <v>0.92790320000000004</v>
      </c>
      <c r="G121" s="74">
        <v>0.82529359999999996</v>
      </c>
      <c r="H121" s="74">
        <v>1.1329904</v>
      </c>
      <c r="I121" s="74">
        <v>1.5221556000000001</v>
      </c>
      <c r="J121" s="74">
        <v>2.70445</v>
      </c>
      <c r="K121" s="74">
        <v>4.6197238</v>
      </c>
      <c r="L121" s="74">
        <v>7.7743079000000002</v>
      </c>
      <c r="M121" s="74">
        <v>11.928966000000001</v>
      </c>
      <c r="N121" s="74">
        <v>22.357258000000002</v>
      </c>
      <c r="O121" s="74">
        <v>44.708910000000003</v>
      </c>
      <c r="P121" s="74">
        <v>99.382818</v>
      </c>
      <c r="Q121" s="74">
        <v>194.71362999999999</v>
      </c>
      <c r="R121" s="74">
        <v>357.51657</v>
      </c>
      <c r="S121" s="74">
        <v>704.26482999999996</v>
      </c>
      <c r="T121" s="74">
        <v>1675.3946000000001</v>
      </c>
      <c r="U121" s="74">
        <v>61.596418999999997</v>
      </c>
      <c r="V121" s="74">
        <v>59.824246000000002</v>
      </c>
      <c r="X121" s="90">
        <v>2014</v>
      </c>
      <c r="Y121" s="74">
        <v>1.1996433</v>
      </c>
      <c r="Z121" s="74">
        <v>0.68700099999999997</v>
      </c>
      <c r="AA121" s="74">
        <v>0.58603510000000003</v>
      </c>
      <c r="AB121" s="74">
        <v>0.27920479999999998</v>
      </c>
      <c r="AC121" s="74">
        <v>0.24586640000000001</v>
      </c>
      <c r="AD121" s="74">
        <v>1.4881549000000001</v>
      </c>
      <c r="AE121" s="74">
        <v>0.70546989999999998</v>
      </c>
      <c r="AF121" s="74">
        <v>1.7982123000000001</v>
      </c>
      <c r="AG121" s="74">
        <v>3.0916055</v>
      </c>
      <c r="AH121" s="74">
        <v>5.7619322999999998</v>
      </c>
      <c r="AI121" s="74">
        <v>9.8683961</v>
      </c>
      <c r="AJ121" s="74">
        <v>19.036714</v>
      </c>
      <c r="AK121" s="74">
        <v>33.988681</v>
      </c>
      <c r="AL121" s="74">
        <v>69.487392999999997</v>
      </c>
      <c r="AM121" s="74">
        <v>134.45516000000001</v>
      </c>
      <c r="AN121" s="74">
        <v>231.39519999999999</v>
      </c>
      <c r="AO121" s="74">
        <v>436.75089000000003</v>
      </c>
      <c r="AP121" s="74">
        <v>1127.1409000000001</v>
      </c>
      <c r="AQ121" s="74">
        <v>56.073104000000001</v>
      </c>
      <c r="AR121" s="74">
        <v>40.111511</v>
      </c>
      <c r="AT121" s="90">
        <v>2014</v>
      </c>
      <c r="AU121" s="74">
        <v>1.8813686999999999</v>
      </c>
      <c r="AV121" s="74">
        <v>0.46766439999999998</v>
      </c>
      <c r="AW121" s="74">
        <v>0.57082060000000001</v>
      </c>
      <c r="AX121" s="74">
        <v>0.61194970000000004</v>
      </c>
      <c r="AY121" s="74">
        <v>0.5416358</v>
      </c>
      <c r="AZ121" s="74">
        <v>1.3096570000000001</v>
      </c>
      <c r="BA121" s="74">
        <v>1.1146643000000001</v>
      </c>
      <c r="BB121" s="74">
        <v>2.2507329</v>
      </c>
      <c r="BC121" s="74">
        <v>3.8472012000000002</v>
      </c>
      <c r="BD121" s="74">
        <v>6.7536940999999997</v>
      </c>
      <c r="BE121" s="74">
        <v>10.886032999999999</v>
      </c>
      <c r="BF121" s="74">
        <v>20.671330999999999</v>
      </c>
      <c r="BG121" s="74">
        <v>39.265669000000003</v>
      </c>
      <c r="BH121" s="74">
        <v>84.337996000000004</v>
      </c>
      <c r="BI121" s="74">
        <v>163.94730999999999</v>
      </c>
      <c r="BJ121" s="74">
        <v>290.80275</v>
      </c>
      <c r="BK121" s="74">
        <v>554.20317</v>
      </c>
      <c r="BL121" s="74">
        <v>1324.9393</v>
      </c>
      <c r="BM121" s="74">
        <v>58.818302000000003</v>
      </c>
      <c r="BN121" s="74">
        <v>48.520057999999999</v>
      </c>
      <c r="BP121" s="90">
        <v>2014</v>
      </c>
    </row>
    <row r="122" spans="2:68">
      <c r="B122" s="90">
        <v>2015</v>
      </c>
      <c r="C122" s="74">
        <v>2.6347551999999999</v>
      </c>
      <c r="D122" s="74">
        <v>0.25359890000000002</v>
      </c>
      <c r="E122" s="74">
        <v>0.41400779999999998</v>
      </c>
      <c r="F122" s="74">
        <v>1.0631272</v>
      </c>
      <c r="G122" s="74">
        <v>1.0509427</v>
      </c>
      <c r="H122" s="74">
        <v>0.89319009999999999</v>
      </c>
      <c r="I122" s="74">
        <v>1.257334</v>
      </c>
      <c r="J122" s="74">
        <v>1.7827196000000001</v>
      </c>
      <c r="K122" s="74">
        <v>2.6853894999999999</v>
      </c>
      <c r="L122" s="74">
        <v>9.7696702999999996</v>
      </c>
      <c r="M122" s="74">
        <v>14.682646999999999</v>
      </c>
      <c r="N122" s="74">
        <v>23.650613</v>
      </c>
      <c r="O122" s="74">
        <v>43.758592999999998</v>
      </c>
      <c r="P122" s="74">
        <v>96.470707000000004</v>
      </c>
      <c r="Q122" s="74">
        <v>175.12588</v>
      </c>
      <c r="R122" s="74">
        <v>354.93113</v>
      </c>
      <c r="S122" s="74">
        <v>649.08803999999998</v>
      </c>
      <c r="T122" s="74">
        <v>1681.3860999999999</v>
      </c>
      <c r="U122" s="74">
        <v>61.237851999999997</v>
      </c>
      <c r="V122" s="74">
        <v>58.269103999999999</v>
      </c>
      <c r="X122" s="90">
        <v>2015</v>
      </c>
      <c r="Y122" s="74">
        <v>2.3824367</v>
      </c>
      <c r="Z122" s="74">
        <v>0.40127610000000002</v>
      </c>
      <c r="AA122" s="74">
        <v>1.020313</v>
      </c>
      <c r="AB122" s="74">
        <v>0.1394002</v>
      </c>
      <c r="AC122" s="74">
        <v>0.8537574</v>
      </c>
      <c r="AD122" s="74">
        <v>0.33694239999999998</v>
      </c>
      <c r="AE122" s="74">
        <v>1.2536697999999999</v>
      </c>
      <c r="AF122" s="74">
        <v>2.1583437000000001</v>
      </c>
      <c r="AG122" s="74">
        <v>2.0335852999999999</v>
      </c>
      <c r="AH122" s="74">
        <v>4.1553966999999998</v>
      </c>
      <c r="AI122" s="74">
        <v>9.6164673999999994</v>
      </c>
      <c r="AJ122" s="74">
        <v>17.816075999999999</v>
      </c>
      <c r="AK122" s="74">
        <v>29.829422000000001</v>
      </c>
      <c r="AL122" s="74">
        <v>68.250255999999993</v>
      </c>
      <c r="AM122" s="74">
        <v>135.70209</v>
      </c>
      <c r="AN122" s="74">
        <v>237.63257999999999</v>
      </c>
      <c r="AO122" s="74">
        <v>427.85064</v>
      </c>
      <c r="AP122" s="74">
        <v>1257.3090999999999</v>
      </c>
      <c r="AQ122" s="74">
        <v>59.240881000000002</v>
      </c>
      <c r="AR122" s="74">
        <v>41.558731000000002</v>
      </c>
      <c r="AT122" s="90">
        <v>2015</v>
      </c>
      <c r="AU122" s="74">
        <v>2.5119688999999998</v>
      </c>
      <c r="AV122" s="74">
        <v>0.32546530000000001</v>
      </c>
      <c r="AW122" s="74">
        <v>0.708874</v>
      </c>
      <c r="AX122" s="74">
        <v>0.61230490000000004</v>
      </c>
      <c r="AY122" s="74">
        <v>0.95449499999999998</v>
      </c>
      <c r="AZ122" s="74">
        <v>0.61589249999999995</v>
      </c>
      <c r="BA122" s="74">
        <v>1.2554992</v>
      </c>
      <c r="BB122" s="74">
        <v>1.9708091000000001</v>
      </c>
      <c r="BC122" s="74">
        <v>2.3561964999999998</v>
      </c>
      <c r="BD122" s="74">
        <v>6.9149650999999999</v>
      </c>
      <c r="BE122" s="74">
        <v>12.115952</v>
      </c>
      <c r="BF122" s="74">
        <v>20.682994999999998</v>
      </c>
      <c r="BG122" s="74">
        <v>36.656748999999998</v>
      </c>
      <c r="BH122" s="74">
        <v>82.239473000000004</v>
      </c>
      <c r="BI122" s="74">
        <v>155.00210999999999</v>
      </c>
      <c r="BJ122" s="74">
        <v>293.08584000000002</v>
      </c>
      <c r="BK122" s="74">
        <v>525.50894000000005</v>
      </c>
      <c r="BL122" s="74">
        <v>1412.7456</v>
      </c>
      <c r="BM122" s="74">
        <v>60.232629000000003</v>
      </c>
      <c r="BN122" s="74">
        <v>48.803187999999999</v>
      </c>
      <c r="BP122" s="90">
        <v>2015</v>
      </c>
    </row>
    <row r="123" spans="2:68">
      <c r="B123" s="90">
        <v>2016</v>
      </c>
      <c r="C123" s="74">
        <v>2.4755753999999999</v>
      </c>
      <c r="D123" s="74">
        <v>0.62172119999999997</v>
      </c>
      <c r="E123" s="74">
        <v>0.81582929999999998</v>
      </c>
      <c r="F123" s="74">
        <v>0.26469910000000002</v>
      </c>
      <c r="G123" s="74">
        <v>0.57805209999999996</v>
      </c>
      <c r="H123" s="74">
        <v>1.1016431</v>
      </c>
      <c r="I123" s="74">
        <v>1.6814994000000001</v>
      </c>
      <c r="J123" s="74">
        <v>2.3694673000000002</v>
      </c>
      <c r="K123" s="74">
        <v>4.3336139999999999</v>
      </c>
      <c r="L123" s="74">
        <v>7.5095333000000002</v>
      </c>
      <c r="M123" s="74">
        <v>11.536626</v>
      </c>
      <c r="N123" s="74">
        <v>23.074649000000001</v>
      </c>
      <c r="O123" s="74">
        <v>44.543011</v>
      </c>
      <c r="P123" s="74">
        <v>84.534296999999995</v>
      </c>
      <c r="Q123" s="74">
        <v>184.73541</v>
      </c>
      <c r="R123" s="74">
        <v>327.43261999999999</v>
      </c>
      <c r="S123" s="74">
        <v>638.01838999999995</v>
      </c>
      <c r="T123" s="74">
        <v>1678.7735</v>
      </c>
      <c r="U123" s="74">
        <v>61.067867999999997</v>
      </c>
      <c r="V123" s="74">
        <v>57.013826000000002</v>
      </c>
      <c r="X123" s="90">
        <v>2016</v>
      </c>
      <c r="Y123" s="74">
        <v>1.1753444</v>
      </c>
      <c r="Z123" s="74">
        <v>0.2621019</v>
      </c>
      <c r="AA123" s="74">
        <v>0.28725640000000002</v>
      </c>
      <c r="AB123" s="74">
        <v>0.55588059999999995</v>
      </c>
      <c r="AC123" s="74">
        <v>0.3618381</v>
      </c>
      <c r="AD123" s="74">
        <v>0.66184180000000004</v>
      </c>
      <c r="AE123" s="74">
        <v>0.88689439999999997</v>
      </c>
      <c r="AF123" s="74">
        <v>1.9861120999999999</v>
      </c>
      <c r="AG123" s="74">
        <v>3.5403156</v>
      </c>
      <c r="AH123" s="74">
        <v>4.7603818999999996</v>
      </c>
      <c r="AI123" s="74">
        <v>9.1639429000000003</v>
      </c>
      <c r="AJ123" s="74">
        <v>16.618428999999999</v>
      </c>
      <c r="AK123" s="74">
        <v>34.766711000000001</v>
      </c>
      <c r="AL123" s="74">
        <v>67.884952999999996</v>
      </c>
      <c r="AM123" s="74">
        <v>130.14084</v>
      </c>
      <c r="AN123" s="74">
        <v>232.33104</v>
      </c>
      <c r="AO123" s="74">
        <v>441.01170999999999</v>
      </c>
      <c r="AP123" s="74">
        <v>1221.9838</v>
      </c>
      <c r="AQ123" s="74">
        <v>58.796173000000003</v>
      </c>
      <c r="AR123" s="74">
        <v>41.074057000000003</v>
      </c>
      <c r="AT123" s="90">
        <v>2016</v>
      </c>
      <c r="AU123" s="74">
        <v>1.8428774999999999</v>
      </c>
      <c r="AV123" s="74">
        <v>0.44663340000000001</v>
      </c>
      <c r="AW123" s="74">
        <v>0.55878019999999995</v>
      </c>
      <c r="AX123" s="74">
        <v>0.40673720000000002</v>
      </c>
      <c r="AY123" s="74">
        <v>0.4722344</v>
      </c>
      <c r="AZ123" s="74">
        <v>0.88188480000000002</v>
      </c>
      <c r="BA123" s="74">
        <v>1.2819905</v>
      </c>
      <c r="BB123" s="74">
        <v>2.1773454000000001</v>
      </c>
      <c r="BC123" s="74">
        <v>3.9341618</v>
      </c>
      <c r="BD123" s="74">
        <v>6.1061852999999999</v>
      </c>
      <c r="BE123" s="74">
        <v>10.332739999999999</v>
      </c>
      <c r="BF123" s="74">
        <v>19.784337000000001</v>
      </c>
      <c r="BG123" s="74">
        <v>39.543532999999996</v>
      </c>
      <c r="BH123" s="74">
        <v>76.105987999999996</v>
      </c>
      <c r="BI123" s="74">
        <v>156.93172999999999</v>
      </c>
      <c r="BJ123" s="74">
        <v>277.33415000000002</v>
      </c>
      <c r="BK123" s="74">
        <v>528.67152999999996</v>
      </c>
      <c r="BL123" s="74">
        <v>1391.6080999999999</v>
      </c>
      <c r="BM123" s="74">
        <v>59.923341999999998</v>
      </c>
      <c r="BN123" s="74">
        <v>47.958526999999997</v>
      </c>
      <c r="BP123" s="90">
        <v>2016</v>
      </c>
    </row>
    <row r="124" spans="2:68">
      <c r="B124" s="90">
        <v>2017</v>
      </c>
      <c r="C124" s="74">
        <v>1.6069023</v>
      </c>
      <c r="D124" s="74">
        <v>0.85901689999999997</v>
      </c>
      <c r="E124" s="74">
        <v>0.92369000000000001</v>
      </c>
      <c r="F124" s="74">
        <v>0.78951420000000005</v>
      </c>
      <c r="G124" s="74">
        <v>1.0280674000000001</v>
      </c>
      <c r="H124" s="74">
        <v>0.54148180000000001</v>
      </c>
      <c r="I124" s="74">
        <v>1.0989494</v>
      </c>
      <c r="J124" s="74">
        <v>2.5368263</v>
      </c>
      <c r="K124" s="74">
        <v>4.3860033999999999</v>
      </c>
      <c r="L124" s="74">
        <v>7.6589635999999999</v>
      </c>
      <c r="M124" s="74">
        <v>12.552372999999999</v>
      </c>
      <c r="N124" s="74">
        <v>23.125046000000001</v>
      </c>
      <c r="O124" s="74">
        <v>52.977440000000001</v>
      </c>
      <c r="P124" s="74">
        <v>89.651398999999998</v>
      </c>
      <c r="Q124" s="74">
        <v>193.59849</v>
      </c>
      <c r="R124" s="74">
        <v>359.61711000000003</v>
      </c>
      <c r="S124" s="74">
        <v>664.21262000000002</v>
      </c>
      <c r="T124" s="74">
        <v>1798.5943</v>
      </c>
      <c r="U124" s="74">
        <v>66.242818999999997</v>
      </c>
      <c r="V124" s="74">
        <v>60.832543000000001</v>
      </c>
      <c r="X124" s="90">
        <v>2017</v>
      </c>
      <c r="Y124" s="74">
        <v>1.6984094999999999</v>
      </c>
      <c r="Z124" s="74">
        <v>0.77609320000000004</v>
      </c>
      <c r="AA124" s="74">
        <v>0.2794971</v>
      </c>
      <c r="AB124" s="74">
        <v>0.83150630000000003</v>
      </c>
      <c r="AC124" s="74">
        <v>0.47717779999999999</v>
      </c>
      <c r="AD124" s="74">
        <v>0.54251240000000001</v>
      </c>
      <c r="AE124" s="74">
        <v>1.4084019000000001</v>
      </c>
      <c r="AF124" s="74">
        <v>2.2770552999999998</v>
      </c>
      <c r="AG124" s="74">
        <v>3.3468985999999998</v>
      </c>
      <c r="AH124" s="74">
        <v>6.0675352</v>
      </c>
      <c r="AI124" s="74">
        <v>10.754657</v>
      </c>
      <c r="AJ124" s="74">
        <v>19.258721000000001</v>
      </c>
      <c r="AK124" s="74">
        <v>34.547623999999999</v>
      </c>
      <c r="AL124" s="74">
        <v>66.562577000000005</v>
      </c>
      <c r="AM124" s="74">
        <v>140.26166000000001</v>
      </c>
      <c r="AN124" s="74">
        <v>255.46961999999999</v>
      </c>
      <c r="AO124" s="74">
        <v>473.11479000000003</v>
      </c>
      <c r="AP124" s="74">
        <v>1319.6045999999999</v>
      </c>
      <c r="AQ124" s="74">
        <v>63.604806000000004</v>
      </c>
      <c r="AR124" s="74">
        <v>44.320045</v>
      </c>
      <c r="AT124" s="90">
        <v>2017</v>
      </c>
      <c r="AU124" s="74">
        <v>1.6513891999999999</v>
      </c>
      <c r="AV124" s="74">
        <v>0.81864599999999998</v>
      </c>
      <c r="AW124" s="74">
        <v>0.61083169999999998</v>
      </c>
      <c r="AX124" s="74">
        <v>0.80996639999999998</v>
      </c>
      <c r="AY124" s="74">
        <v>0.75859650000000001</v>
      </c>
      <c r="AZ124" s="74">
        <v>0.54199660000000005</v>
      </c>
      <c r="BA124" s="74">
        <v>1.2547790999999999</v>
      </c>
      <c r="BB124" s="74">
        <v>2.4064247000000001</v>
      </c>
      <c r="BC124" s="74">
        <v>3.8636263999999998</v>
      </c>
      <c r="BD124" s="74">
        <v>6.8482855999999996</v>
      </c>
      <c r="BE124" s="74">
        <v>11.639354000000001</v>
      </c>
      <c r="BF124" s="74">
        <v>21.154674</v>
      </c>
      <c r="BG124" s="74">
        <v>43.528903</v>
      </c>
      <c r="BH124" s="74">
        <v>77.897064</v>
      </c>
      <c r="BI124" s="74">
        <v>166.43956</v>
      </c>
      <c r="BJ124" s="74">
        <v>304.98718000000002</v>
      </c>
      <c r="BK124" s="74">
        <v>558.67114000000004</v>
      </c>
      <c r="BL124" s="74">
        <v>1499.4031</v>
      </c>
      <c r="BM124" s="74">
        <v>64.913867999999994</v>
      </c>
      <c r="BN124" s="74">
        <v>51.485911000000002</v>
      </c>
      <c r="BP124" s="90">
        <v>2017</v>
      </c>
    </row>
    <row r="125" spans="2:68">
      <c r="B125" s="90">
        <v>2018</v>
      </c>
      <c r="C125" s="74">
        <v>1.8661916000000001</v>
      </c>
      <c r="D125" s="74">
        <v>0.60676450000000004</v>
      </c>
      <c r="E125" s="74">
        <v>0.25598359999999998</v>
      </c>
      <c r="F125" s="74">
        <v>0.52314459999999996</v>
      </c>
      <c r="G125" s="74">
        <v>0.67759780000000003</v>
      </c>
      <c r="H125" s="74">
        <v>0.85415149999999995</v>
      </c>
      <c r="I125" s="74">
        <v>1.8435558999999999</v>
      </c>
      <c r="J125" s="74">
        <v>1.5143431999999999</v>
      </c>
      <c r="K125" s="74">
        <v>3.5326059999999999</v>
      </c>
      <c r="L125" s="74">
        <v>7.4007031999999997</v>
      </c>
      <c r="M125" s="74">
        <v>12.071206999999999</v>
      </c>
      <c r="N125" s="74">
        <v>25.913001000000001</v>
      </c>
      <c r="O125" s="74">
        <v>42.646825</v>
      </c>
      <c r="P125" s="74">
        <v>85.063407999999995</v>
      </c>
      <c r="Q125" s="74">
        <v>164.3066</v>
      </c>
      <c r="R125" s="74">
        <v>316.00227000000001</v>
      </c>
      <c r="S125" s="74">
        <v>581.11024999999995</v>
      </c>
      <c r="T125" s="74">
        <v>1603.6104</v>
      </c>
      <c r="U125" s="74">
        <v>59.724519999999998</v>
      </c>
      <c r="V125" s="74">
        <v>53.967739999999999</v>
      </c>
      <c r="X125" s="90">
        <v>2018</v>
      </c>
      <c r="Y125" s="74">
        <v>1.1847733</v>
      </c>
      <c r="Z125" s="74">
        <v>0.25618920000000001</v>
      </c>
      <c r="AA125" s="74">
        <v>0.40740779999999999</v>
      </c>
      <c r="AB125" s="74">
        <v>0.41454269999999999</v>
      </c>
      <c r="AC125" s="74">
        <v>0.47337780000000002</v>
      </c>
      <c r="AD125" s="74">
        <v>0.53618840000000001</v>
      </c>
      <c r="AE125" s="74">
        <v>0.42660389999999998</v>
      </c>
      <c r="AF125" s="74">
        <v>1.2682439999999999</v>
      </c>
      <c r="AG125" s="74">
        <v>2.7422053000000002</v>
      </c>
      <c r="AH125" s="74">
        <v>5.0489927999999997</v>
      </c>
      <c r="AI125" s="74">
        <v>9.1245214000000008</v>
      </c>
      <c r="AJ125" s="74">
        <v>18.950695</v>
      </c>
      <c r="AK125" s="74">
        <v>33.936456999999997</v>
      </c>
      <c r="AL125" s="74">
        <v>64.546633</v>
      </c>
      <c r="AM125" s="74">
        <v>121.67374</v>
      </c>
      <c r="AN125" s="74">
        <v>225.00027</v>
      </c>
      <c r="AO125" s="74">
        <v>378.50909000000001</v>
      </c>
      <c r="AP125" s="74">
        <v>1141.5805</v>
      </c>
      <c r="AQ125" s="74">
        <v>55.332692999999999</v>
      </c>
      <c r="AR125" s="74">
        <v>38.270943000000003</v>
      </c>
      <c r="AT125" s="90">
        <v>2018</v>
      </c>
      <c r="AU125" s="74">
        <v>1.535101</v>
      </c>
      <c r="AV125" s="74">
        <v>0.4362143</v>
      </c>
      <c r="AW125" s="74">
        <v>0.32945390000000002</v>
      </c>
      <c r="AX125" s="74">
        <v>0.47033649999999999</v>
      </c>
      <c r="AY125" s="74">
        <v>0.57787699999999997</v>
      </c>
      <c r="AZ125" s="74">
        <v>0.69551819999999998</v>
      </c>
      <c r="BA125" s="74">
        <v>1.1291724999999999</v>
      </c>
      <c r="BB125" s="74">
        <v>1.3906601999999999</v>
      </c>
      <c r="BC125" s="74">
        <v>3.1350123999999999</v>
      </c>
      <c r="BD125" s="74">
        <v>6.2056171999999998</v>
      </c>
      <c r="BE125" s="74">
        <v>10.574529999999999</v>
      </c>
      <c r="BF125" s="74">
        <v>22.367251</v>
      </c>
      <c r="BG125" s="74">
        <v>38.172739</v>
      </c>
      <c r="BH125" s="74">
        <v>74.554389</v>
      </c>
      <c r="BI125" s="74">
        <v>142.58102</v>
      </c>
      <c r="BJ125" s="74">
        <v>268.44367</v>
      </c>
      <c r="BK125" s="74">
        <v>469.75198</v>
      </c>
      <c r="BL125" s="74">
        <v>1316.6732</v>
      </c>
      <c r="BM125" s="74">
        <v>57.512524999999997</v>
      </c>
      <c r="BN125" s="74">
        <v>45.096114999999998</v>
      </c>
      <c r="BP125" s="90">
        <v>2018</v>
      </c>
    </row>
    <row r="126" spans="2:68">
      <c r="B126" s="90">
        <v>2019</v>
      </c>
      <c r="C126" s="74">
        <v>1.6257071999999999</v>
      </c>
      <c r="D126" s="74">
        <v>0.24099200000000001</v>
      </c>
      <c r="E126" s="74">
        <v>0.4978264</v>
      </c>
      <c r="F126" s="74">
        <v>0.38976680000000002</v>
      </c>
      <c r="G126" s="74">
        <v>0.55912649999999997</v>
      </c>
      <c r="H126" s="74">
        <v>0.84211860000000005</v>
      </c>
      <c r="I126" s="74">
        <v>1.0700210999999999</v>
      </c>
      <c r="J126" s="74">
        <v>1.4646353000000001</v>
      </c>
      <c r="K126" s="74">
        <v>4.5418244999999997</v>
      </c>
      <c r="L126" s="74">
        <v>6.7429259000000004</v>
      </c>
      <c r="M126" s="74">
        <v>13.327316</v>
      </c>
      <c r="N126" s="74">
        <v>25.846167000000001</v>
      </c>
      <c r="O126" s="74">
        <v>50.325566999999999</v>
      </c>
      <c r="P126" s="74">
        <v>86.110855000000001</v>
      </c>
      <c r="Q126" s="74">
        <v>162.70224999999999</v>
      </c>
      <c r="R126" s="74">
        <v>320.24588999999997</v>
      </c>
      <c r="S126" s="74">
        <v>612.38544999999999</v>
      </c>
      <c r="T126" s="74">
        <v>1660.3019999999999</v>
      </c>
      <c r="U126" s="74">
        <v>62.716557000000002</v>
      </c>
      <c r="V126" s="74">
        <v>55.703445000000002</v>
      </c>
      <c r="X126" s="90">
        <v>2019</v>
      </c>
      <c r="Y126" s="74">
        <v>0.92791800000000002</v>
      </c>
      <c r="Z126" s="74">
        <v>0.6357602</v>
      </c>
      <c r="AA126" s="74">
        <v>0.66019760000000005</v>
      </c>
      <c r="AB126" s="74">
        <v>0.41371609999999998</v>
      </c>
      <c r="AC126" s="74">
        <v>1.063992</v>
      </c>
      <c r="AD126" s="74">
        <v>0.63676829999999995</v>
      </c>
      <c r="AE126" s="74">
        <v>0.5253215</v>
      </c>
      <c r="AF126" s="74">
        <v>1.7815764999999999</v>
      </c>
      <c r="AG126" s="74">
        <v>2.7279040000000001</v>
      </c>
      <c r="AH126" s="74">
        <v>5.7436436000000004</v>
      </c>
      <c r="AI126" s="74">
        <v>8.9402712999999991</v>
      </c>
      <c r="AJ126" s="74">
        <v>20.340996000000001</v>
      </c>
      <c r="AK126" s="74">
        <v>35.596179999999997</v>
      </c>
      <c r="AL126" s="74">
        <v>66.591133999999997</v>
      </c>
      <c r="AM126" s="74">
        <v>132.67413999999999</v>
      </c>
      <c r="AN126" s="74">
        <v>237.9179</v>
      </c>
      <c r="AO126" s="74">
        <v>426.74975000000001</v>
      </c>
      <c r="AP126" s="74">
        <v>1292.1668999999999</v>
      </c>
      <c r="AQ126" s="74">
        <v>61.821948999999996</v>
      </c>
      <c r="AR126" s="74">
        <v>42.226246000000003</v>
      </c>
      <c r="AT126" s="90">
        <v>2019</v>
      </c>
      <c r="AU126" s="74">
        <v>1.2869773</v>
      </c>
      <c r="AV126" s="74">
        <v>0.43307099999999998</v>
      </c>
      <c r="AW126" s="74">
        <v>0.57661189999999996</v>
      </c>
      <c r="AX126" s="74">
        <v>0.40138449999999998</v>
      </c>
      <c r="AY126" s="74">
        <v>0.80454079999999994</v>
      </c>
      <c r="AZ126" s="74">
        <v>0.73986269999999998</v>
      </c>
      <c r="BA126" s="74">
        <v>0.79518270000000002</v>
      </c>
      <c r="BB126" s="74">
        <v>1.6240365999999999</v>
      </c>
      <c r="BC126" s="74">
        <v>3.6270107</v>
      </c>
      <c r="BD126" s="74">
        <v>6.2365728000000002</v>
      </c>
      <c r="BE126" s="74">
        <v>11.098015999999999</v>
      </c>
      <c r="BF126" s="74">
        <v>23.041667</v>
      </c>
      <c r="BG126" s="74">
        <v>42.755982000000003</v>
      </c>
      <c r="BH126" s="74">
        <v>76.059037000000004</v>
      </c>
      <c r="BI126" s="74">
        <v>147.34950000000001</v>
      </c>
      <c r="BJ126" s="74">
        <v>277.35809</v>
      </c>
      <c r="BK126" s="74">
        <v>510.71327000000002</v>
      </c>
      <c r="BL126" s="74">
        <v>1433.0479</v>
      </c>
      <c r="BM126" s="74">
        <v>62.266067999999997</v>
      </c>
      <c r="BN126" s="74">
        <v>48.141466999999999</v>
      </c>
      <c r="BP126" s="90">
        <v>2019</v>
      </c>
    </row>
    <row r="127" spans="2:68">
      <c r="B127" s="90">
        <v>2020</v>
      </c>
      <c r="C127" s="74">
        <v>1.1398595</v>
      </c>
      <c r="D127" s="74">
        <v>0</v>
      </c>
      <c r="E127" s="74">
        <v>0.3638207</v>
      </c>
      <c r="F127" s="74">
        <v>0.26100800000000002</v>
      </c>
      <c r="G127" s="74">
        <v>0.11399189999999999</v>
      </c>
      <c r="H127" s="74">
        <v>0.7385041</v>
      </c>
      <c r="I127" s="74">
        <v>1.4795244000000001</v>
      </c>
      <c r="J127" s="74">
        <v>1.6402926</v>
      </c>
      <c r="K127" s="74">
        <v>2.6201593000000001</v>
      </c>
      <c r="L127" s="74">
        <v>4.9315180999999999</v>
      </c>
      <c r="M127" s="74">
        <v>9.9800011000000008</v>
      </c>
      <c r="N127" s="74">
        <v>22.135878000000002</v>
      </c>
      <c r="O127" s="74">
        <v>37.974266</v>
      </c>
      <c r="P127" s="74">
        <v>77.217924999999994</v>
      </c>
      <c r="Q127" s="74">
        <v>136.30529000000001</v>
      </c>
      <c r="R127" s="74">
        <v>263.23145</v>
      </c>
      <c r="S127" s="74">
        <v>475.53951000000001</v>
      </c>
      <c r="T127" s="74">
        <v>1319.8081</v>
      </c>
      <c r="U127" s="74">
        <v>51.804439000000002</v>
      </c>
      <c r="V127" s="74">
        <v>44.745493000000003</v>
      </c>
      <c r="X127" s="90">
        <v>2020</v>
      </c>
      <c r="Y127" s="74">
        <v>0.40244960000000002</v>
      </c>
      <c r="Z127" s="74">
        <v>0.25408599999999998</v>
      </c>
      <c r="AA127" s="74">
        <v>0.64247529999999997</v>
      </c>
      <c r="AB127" s="74">
        <v>0.1388559</v>
      </c>
      <c r="AC127" s="74">
        <v>0.48365609999999998</v>
      </c>
      <c r="AD127" s="74">
        <v>0.21340709999999999</v>
      </c>
      <c r="AE127" s="74">
        <v>0.51939900000000006</v>
      </c>
      <c r="AF127" s="74">
        <v>1.1878575</v>
      </c>
      <c r="AG127" s="74">
        <v>2.6839610999999999</v>
      </c>
      <c r="AH127" s="74">
        <v>4.4628544000000003</v>
      </c>
      <c r="AI127" s="74">
        <v>8.1578250000000008</v>
      </c>
      <c r="AJ127" s="74">
        <v>15.01665</v>
      </c>
      <c r="AK127" s="74">
        <v>27.909459999999999</v>
      </c>
      <c r="AL127" s="74">
        <v>55.298551000000003</v>
      </c>
      <c r="AM127" s="74">
        <v>98.710452000000004</v>
      </c>
      <c r="AN127" s="74">
        <v>190.47905</v>
      </c>
      <c r="AO127" s="74">
        <v>329.50135</v>
      </c>
      <c r="AP127" s="74">
        <v>867.49302999999998</v>
      </c>
      <c r="AQ127" s="74">
        <v>45.493212</v>
      </c>
      <c r="AR127" s="74">
        <v>31.042828</v>
      </c>
      <c r="AT127" s="90">
        <v>2020</v>
      </c>
      <c r="AU127" s="74">
        <v>0.78175589999999995</v>
      </c>
      <c r="AV127" s="74">
        <v>0.1234961</v>
      </c>
      <c r="AW127" s="74">
        <v>0.4991197</v>
      </c>
      <c r="AX127" s="74">
        <v>0.2018257</v>
      </c>
      <c r="AY127" s="74">
        <v>0.29337750000000001</v>
      </c>
      <c r="AZ127" s="74">
        <v>0.47744399999999998</v>
      </c>
      <c r="BA127" s="74">
        <v>0.99533709999999997</v>
      </c>
      <c r="BB127" s="74">
        <v>1.4126535</v>
      </c>
      <c r="BC127" s="74">
        <v>2.6524185</v>
      </c>
      <c r="BD127" s="74">
        <v>4.6943893000000001</v>
      </c>
      <c r="BE127" s="74">
        <v>9.0542514999999995</v>
      </c>
      <c r="BF127" s="74">
        <v>18.505555000000001</v>
      </c>
      <c r="BG127" s="74">
        <v>32.788592999999999</v>
      </c>
      <c r="BH127" s="74">
        <v>65.886273000000003</v>
      </c>
      <c r="BI127" s="74">
        <v>117.00612</v>
      </c>
      <c r="BJ127" s="74">
        <v>225.38593</v>
      </c>
      <c r="BK127" s="74">
        <v>396.02456999999998</v>
      </c>
      <c r="BL127" s="74">
        <v>1042.3427999999999</v>
      </c>
      <c r="BM127" s="74">
        <v>48.625207000000003</v>
      </c>
      <c r="BN127" s="74">
        <v>37.002150999999998</v>
      </c>
      <c r="BP127" s="90">
        <v>2020</v>
      </c>
    </row>
    <row r="128" spans="2:68">
      <c r="B128" s="90">
        <v>2021</v>
      </c>
      <c r="C128" s="74">
        <v>1.1599448000000001</v>
      </c>
      <c r="D128" s="74">
        <v>0.24056359999999999</v>
      </c>
      <c r="E128" s="74">
        <v>0</v>
      </c>
      <c r="F128" s="74">
        <v>0.26250820000000002</v>
      </c>
      <c r="G128" s="74">
        <v>0.47786010000000001</v>
      </c>
      <c r="H128" s="74">
        <v>0.97982219999999998</v>
      </c>
      <c r="I128" s="74">
        <v>1.3821391000000001</v>
      </c>
      <c r="J128" s="74">
        <v>0.7542063</v>
      </c>
      <c r="K128" s="74">
        <v>3.1867002000000002</v>
      </c>
      <c r="L128" s="74">
        <v>4.5268465999999998</v>
      </c>
      <c r="M128" s="74">
        <v>8.8132017000000005</v>
      </c>
      <c r="N128" s="74">
        <v>19.929565</v>
      </c>
      <c r="O128" s="74">
        <v>41.190156999999999</v>
      </c>
      <c r="P128" s="74">
        <v>72.039811</v>
      </c>
      <c r="Q128" s="74">
        <v>141.51078999999999</v>
      </c>
      <c r="R128" s="74">
        <v>282.04090000000002</v>
      </c>
      <c r="S128" s="74">
        <v>503.27447999999998</v>
      </c>
      <c r="T128" s="74">
        <v>1360.0360000000001</v>
      </c>
      <c r="U128" s="74">
        <v>55.265301999999998</v>
      </c>
      <c r="V128" s="74">
        <v>46.176419000000003</v>
      </c>
      <c r="X128" s="90">
        <v>2021</v>
      </c>
      <c r="Y128" s="74">
        <v>0.81843999999999995</v>
      </c>
      <c r="Z128" s="74">
        <v>0.38220159999999997</v>
      </c>
      <c r="AA128" s="74">
        <v>0.25372529999999999</v>
      </c>
      <c r="AB128" s="74">
        <v>0.69702830000000005</v>
      </c>
      <c r="AC128" s="74">
        <v>0.25450509999999998</v>
      </c>
      <c r="AD128" s="74">
        <v>0.33223809999999998</v>
      </c>
      <c r="AE128" s="74">
        <v>0.93880649999999999</v>
      </c>
      <c r="AF128" s="74">
        <v>1.1714989</v>
      </c>
      <c r="AG128" s="74">
        <v>1.3118664</v>
      </c>
      <c r="AH128" s="74">
        <v>4.4438145999999996</v>
      </c>
      <c r="AI128" s="74">
        <v>8.4405528000000007</v>
      </c>
      <c r="AJ128" s="74">
        <v>16.748781999999999</v>
      </c>
      <c r="AK128" s="74">
        <v>30.101111</v>
      </c>
      <c r="AL128" s="74">
        <v>53.714686999999998</v>
      </c>
      <c r="AM128" s="74">
        <v>108.93449</v>
      </c>
      <c r="AN128" s="74">
        <v>203.63199</v>
      </c>
      <c r="AO128" s="74">
        <v>350.98408000000001</v>
      </c>
      <c r="AP128" s="74">
        <v>958.48314000000005</v>
      </c>
      <c r="AQ128" s="74">
        <v>50.463813999999999</v>
      </c>
      <c r="AR128" s="74">
        <v>33.451352999999997</v>
      </c>
      <c r="AT128" s="90">
        <v>2021</v>
      </c>
      <c r="AU128" s="74">
        <v>0.99403509999999995</v>
      </c>
      <c r="AV128" s="74">
        <v>0.30934719999999999</v>
      </c>
      <c r="AW128" s="74">
        <v>0.123185</v>
      </c>
      <c r="AX128" s="74">
        <v>0.4732249</v>
      </c>
      <c r="AY128" s="74">
        <v>0.36970760000000003</v>
      </c>
      <c r="AZ128" s="74">
        <v>0.65879730000000003</v>
      </c>
      <c r="BA128" s="74">
        <v>1.1583611</v>
      </c>
      <c r="BB128" s="74">
        <v>0.96406400000000003</v>
      </c>
      <c r="BC128" s="74">
        <v>2.2364725000000001</v>
      </c>
      <c r="BD128" s="74">
        <v>4.4849462999999998</v>
      </c>
      <c r="BE128" s="74">
        <v>8.624193</v>
      </c>
      <c r="BF128" s="74">
        <v>18.313092999999999</v>
      </c>
      <c r="BG128" s="74">
        <v>35.483739</v>
      </c>
      <c r="BH128" s="74">
        <v>62.554910999999997</v>
      </c>
      <c r="BI128" s="74">
        <v>124.69186999999999</v>
      </c>
      <c r="BJ128" s="74">
        <v>241.30681999999999</v>
      </c>
      <c r="BK128" s="74">
        <v>420.77819</v>
      </c>
      <c r="BL128" s="74">
        <v>1115.4413</v>
      </c>
      <c r="BM128" s="74">
        <v>52.847118000000002</v>
      </c>
      <c r="BN128" s="74">
        <v>39.027974999999998</v>
      </c>
      <c r="BP128" s="90">
        <v>2021</v>
      </c>
    </row>
    <row r="129" spans="2:68">
      <c r="B129" s="90">
        <v>2022</v>
      </c>
      <c r="C129" s="74">
        <v>0.12865889999999999</v>
      </c>
      <c r="D129" s="74">
        <v>0.48222870000000001</v>
      </c>
      <c r="E129" s="74">
        <v>0.59377349999999995</v>
      </c>
      <c r="F129" s="74">
        <v>0.75870230000000005</v>
      </c>
      <c r="G129" s="74">
        <v>0.82748770000000005</v>
      </c>
      <c r="H129" s="74">
        <v>0.75712429999999997</v>
      </c>
      <c r="I129" s="74">
        <v>1.2663357</v>
      </c>
      <c r="J129" s="74">
        <v>1.8078394</v>
      </c>
      <c r="K129" s="74">
        <v>2.6135529000000002</v>
      </c>
      <c r="L129" s="74">
        <v>6.5995176000000004</v>
      </c>
      <c r="M129" s="74">
        <v>12.409280000000001</v>
      </c>
      <c r="N129" s="74">
        <v>23.060927</v>
      </c>
      <c r="O129" s="74">
        <v>49.756867</v>
      </c>
      <c r="P129" s="74">
        <v>88.153058000000001</v>
      </c>
      <c r="Q129" s="74">
        <v>159.48066</v>
      </c>
      <c r="R129" s="74">
        <v>305.96744000000001</v>
      </c>
      <c r="S129" s="74">
        <v>550.16404999999997</v>
      </c>
      <c r="T129" s="74">
        <v>1419.2447999999999</v>
      </c>
      <c r="U129" s="74">
        <v>61.796343</v>
      </c>
      <c r="V129" s="74">
        <v>50.552076</v>
      </c>
      <c r="X129" s="90">
        <v>2022</v>
      </c>
      <c r="Y129" s="74">
        <v>1.3590225</v>
      </c>
      <c r="Z129" s="74">
        <v>0.38331559999999998</v>
      </c>
      <c r="AA129" s="74">
        <v>0.12551950000000001</v>
      </c>
      <c r="AB129" s="74">
        <v>0.6728615</v>
      </c>
      <c r="AC129" s="74">
        <v>0.75780159999999996</v>
      </c>
      <c r="AD129" s="74">
        <v>0.55397549999999995</v>
      </c>
      <c r="AE129" s="74">
        <v>0.41321720000000001</v>
      </c>
      <c r="AF129" s="74">
        <v>1.3624605999999999</v>
      </c>
      <c r="AG129" s="74">
        <v>2.5491228000000001</v>
      </c>
      <c r="AH129" s="74">
        <v>4.5154936000000001</v>
      </c>
      <c r="AI129" s="74">
        <v>10.121674000000001</v>
      </c>
      <c r="AJ129" s="74">
        <v>17.813935000000001</v>
      </c>
      <c r="AK129" s="74">
        <v>36.640974999999997</v>
      </c>
      <c r="AL129" s="74">
        <v>61.276777000000003</v>
      </c>
      <c r="AM129" s="74">
        <v>107.28583999999999</v>
      </c>
      <c r="AN129" s="74">
        <v>209.61176</v>
      </c>
      <c r="AO129" s="74">
        <v>375.50747999999999</v>
      </c>
      <c r="AP129" s="74">
        <v>1029.0953</v>
      </c>
      <c r="AQ129" s="74">
        <v>54.715072999999997</v>
      </c>
      <c r="AR129" s="74">
        <v>35.798831</v>
      </c>
      <c r="AT129" s="90">
        <v>2022</v>
      </c>
      <c r="AU129" s="74">
        <v>0.72699780000000003</v>
      </c>
      <c r="AV129" s="74">
        <v>0.43420900000000001</v>
      </c>
      <c r="AW129" s="74">
        <v>0.36613030000000002</v>
      </c>
      <c r="AX129" s="74">
        <v>0.71711740000000002</v>
      </c>
      <c r="AY129" s="74">
        <v>0.79379710000000003</v>
      </c>
      <c r="AZ129" s="74">
        <v>0.65677200000000002</v>
      </c>
      <c r="BA129" s="74">
        <v>0.83523440000000004</v>
      </c>
      <c r="BB129" s="74">
        <v>1.5835271</v>
      </c>
      <c r="BC129" s="74">
        <v>2.5809357999999998</v>
      </c>
      <c r="BD129" s="74">
        <v>5.5470296000000001</v>
      </c>
      <c r="BE129" s="74">
        <v>11.247579999999999</v>
      </c>
      <c r="BF129" s="74">
        <v>20.39339</v>
      </c>
      <c r="BG129" s="74">
        <v>43.017122000000001</v>
      </c>
      <c r="BH129" s="74">
        <v>74.216713999999996</v>
      </c>
      <c r="BI129" s="74">
        <v>132.41273000000001</v>
      </c>
      <c r="BJ129" s="74">
        <v>255.83007000000001</v>
      </c>
      <c r="BK129" s="74">
        <v>455.90152</v>
      </c>
      <c r="BL129" s="74">
        <v>1182.9788000000001</v>
      </c>
      <c r="BM129" s="74">
        <v>58.229291000000003</v>
      </c>
      <c r="BN129" s="74">
        <v>42.380212</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activeCell="A16" sqref="A16"/>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215</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221</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221</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221</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221</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221</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221</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221</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221</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221</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221</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221</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221</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221</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221</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221</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221</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221</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221</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221</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221</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221</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221</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221</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221</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221</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221</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221</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221</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221</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221</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221</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221</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221</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221</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221</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221</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221</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221</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221</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221</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221</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221</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221</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221</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221</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221</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221</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221</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221</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221</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221</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221</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221</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221</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221</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221</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221</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221</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221</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221</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221</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221</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221</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221</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221</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221</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221</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221</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221</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221</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221</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222</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222</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222</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222</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222</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222</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222</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222</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222</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222</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222</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222</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222</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222</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222</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221</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221</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221</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221</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221</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221</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221</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221</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221</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221</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221</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221</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221</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221</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221</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223</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224</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4" sqref="E4"/>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Selected respiratory conditions (ICD-10 J09–J18, J20–J22, J40–J47, J60–J70, J80–J86, J90–J99), 1997–2022</v>
      </c>
      <c r="C1" s="95"/>
      <c r="D1" s="95"/>
      <c r="G1" s="1"/>
      <c r="H1" s="1"/>
      <c r="I1" s="1"/>
      <c r="J1" s="1"/>
    </row>
    <row r="2" spans="1:11" ht="21" customHeight="1">
      <c r="A2" s="151"/>
      <c r="B2" s="7" t="s">
        <v>0</v>
      </c>
      <c r="E2" s="97" t="s">
        <v>177</v>
      </c>
    </row>
    <row r="3" spans="1:11" s="6" customFormat="1" ht="28.9" customHeight="1">
      <c r="B3" s="92" t="s">
        <v>61</v>
      </c>
      <c r="E3" s="191" t="s">
        <v>214</v>
      </c>
      <c r="F3" s="142" t="s">
        <v>153</v>
      </c>
      <c r="G3" s="148">
        <v>2019</v>
      </c>
      <c r="H3" s="1"/>
      <c r="I3" s="1"/>
      <c r="J3" s="1"/>
    </row>
    <row r="4" spans="1:11" ht="28.9" customHeight="1">
      <c r="B4" s="96" t="s">
        <v>148</v>
      </c>
      <c r="E4" s="196" t="s">
        <v>213</v>
      </c>
      <c r="F4" s="98" t="s">
        <v>154</v>
      </c>
      <c r="G4" s="148">
        <v>2020</v>
      </c>
    </row>
    <row r="5" spans="1:11" ht="28.9" customHeight="1">
      <c r="B5" s="97" t="s">
        <v>52</v>
      </c>
      <c r="C5" s="97" t="s">
        <v>152</v>
      </c>
      <c r="D5" s="97" t="s">
        <v>59</v>
      </c>
      <c r="E5" s="99" t="str">
        <f>CONCATENATE("[",E4,"]",E3)</f>
        <v>[GRIM_output_3.xlsx]GRIM1021</v>
      </c>
      <c r="F5" s="98" t="s">
        <v>155</v>
      </c>
      <c r="G5" s="148" t="s">
        <v>206</v>
      </c>
    </row>
    <row r="6" spans="1:11" ht="28.9" customHeight="1">
      <c r="B6" s="195" t="s">
        <v>225</v>
      </c>
      <c r="C6" s="195" t="s">
        <v>217</v>
      </c>
      <c r="D6" s="195">
        <v>1997</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Selected respiratory conditions, AIHW, Australian Government.</v>
      </c>
      <c r="H7" s="99"/>
      <c r="I7" s="99"/>
      <c r="J7" s="99"/>
      <c r="K7" s="99"/>
    </row>
    <row r="8" spans="1:11" ht="28.9" customHeight="1">
      <c r="B8" s="195" t="s">
        <v>226</v>
      </c>
      <c r="C8" s="195" t="s">
        <v>227</v>
      </c>
      <c r="D8" s="143">
        <v>2022</v>
      </c>
      <c r="E8" s="144">
        <f ca="1">CELL("row",INDEX(Deaths!$B$14:$B$132,MATCH($D$8,Deaths!$B$14:$B$132,0),0))</f>
        <v>129</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24</v>
      </c>
      <c r="F18" s="108" t="s">
        <v>13</v>
      </c>
      <c r="G18" s="107">
        <v>8</v>
      </c>
    </row>
    <row r="19" spans="1:20">
      <c r="B19" s="100" t="s">
        <v>108</v>
      </c>
      <c r="C19" s="195" t="s">
        <v>24</v>
      </c>
      <c r="F19" s="108" t="s">
        <v>14</v>
      </c>
      <c r="G19" s="107">
        <v>9</v>
      </c>
    </row>
    <row r="20" spans="1:20">
      <c r="B20" s="100" t="s">
        <v>184</v>
      </c>
      <c r="C20" s="195" t="s">
        <v>217</v>
      </c>
      <c r="F20" s="108" t="s">
        <v>15</v>
      </c>
      <c r="G20" s="107">
        <v>10</v>
      </c>
    </row>
    <row r="21" spans="1:20">
      <c r="D21" s="63" t="s">
        <v>143</v>
      </c>
      <c r="F21" s="108" t="s">
        <v>16</v>
      </c>
      <c r="G21" s="107">
        <v>11</v>
      </c>
    </row>
    <row r="22" spans="1:20">
      <c r="B22" s="97" t="s">
        <v>56</v>
      </c>
      <c r="D22" s="63" t="s">
        <v>140</v>
      </c>
      <c r="E22" s="99" t="str">
        <f ca="1">"Admin!"&amp;CELL("address",INDEX($B$57:$H$175,MATCH($D$6,$B$57:$B$175,0),1))</f>
        <v>Admin!$B$147</v>
      </c>
      <c r="F22" s="108" t="s">
        <v>17</v>
      </c>
      <c r="G22" s="107">
        <v>12</v>
      </c>
    </row>
    <row r="23" spans="1:20">
      <c r="B23" s="195" t="s">
        <v>218</v>
      </c>
      <c r="D23" s="63" t="s">
        <v>141</v>
      </c>
      <c r="E23" s="99" t="str">
        <f ca="1">CELL("address",INDEX($B$57:$H$175,MATCH($D$8,$B$57:$B$175,0),1))</f>
        <v>$B$172</v>
      </c>
      <c r="F23" s="108" t="s">
        <v>18</v>
      </c>
      <c r="G23" s="107">
        <v>13</v>
      </c>
    </row>
    <row r="24" spans="1:20">
      <c r="B24" s="97" t="s">
        <v>54</v>
      </c>
      <c r="C24" s="97" t="s">
        <v>55</v>
      </c>
      <c r="D24" s="63" t="s">
        <v>142</v>
      </c>
      <c r="E24" s="99" t="str">
        <f ca="1">$E$22&amp;":"&amp;$E$23</f>
        <v>Admin!$B$147:$B$172</v>
      </c>
      <c r="F24" s="108" t="s">
        <v>19</v>
      </c>
      <c r="G24" s="107">
        <v>14</v>
      </c>
    </row>
    <row r="25" spans="1:20">
      <c r="B25" s="195" t="s">
        <v>218</v>
      </c>
      <c r="C25" s="195" t="s">
        <v>219</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Selected respiratory conditions (ICD-10 J09–J18, J20–J22, J40–J47, J60–J70, J80–J86, J90–J99),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0.12865889999999999</v>
      </c>
      <c r="D32" s="113">
        <f ca="1">INDIRECT("Rates!D"&amp;$E$8)</f>
        <v>0.48222870000000001</v>
      </c>
      <c r="E32" s="113">
        <f ca="1">INDIRECT("Rates!E"&amp;$E$8)</f>
        <v>0.59377349999999995</v>
      </c>
      <c r="F32" s="113">
        <f ca="1">INDIRECT("Rates!F"&amp;$E$8)</f>
        <v>0.75870230000000005</v>
      </c>
      <c r="G32" s="113">
        <f ca="1">INDIRECT("Rates!G"&amp;$E$8)</f>
        <v>0.82748770000000005</v>
      </c>
      <c r="H32" s="113">
        <f ca="1">INDIRECT("Rates!H"&amp;$E$8)</f>
        <v>0.75712429999999997</v>
      </c>
      <c r="I32" s="113">
        <f ca="1">INDIRECT("Rates!I"&amp;$E$8)</f>
        <v>1.2663357</v>
      </c>
      <c r="J32" s="113">
        <f ca="1">INDIRECT("Rates!J"&amp;$E$8)</f>
        <v>1.8078394</v>
      </c>
      <c r="K32" s="113">
        <f ca="1">INDIRECT("Rates!K"&amp;$E$8)</f>
        <v>2.6135529000000002</v>
      </c>
      <c r="L32" s="113">
        <f ca="1">INDIRECT("Rates!L"&amp;$E$8)</f>
        <v>6.5995176000000004</v>
      </c>
      <c r="M32" s="113">
        <f ca="1">INDIRECT("Rates!M"&amp;$E$8)</f>
        <v>12.409280000000001</v>
      </c>
      <c r="N32" s="113">
        <f ca="1">INDIRECT("Rates!N"&amp;$E$8)</f>
        <v>23.060927</v>
      </c>
      <c r="O32" s="113">
        <f ca="1">INDIRECT("Rates!O"&amp;$E$8)</f>
        <v>49.756867</v>
      </c>
      <c r="P32" s="113">
        <f ca="1">INDIRECT("Rates!P"&amp;$E$8)</f>
        <v>88.153058000000001</v>
      </c>
      <c r="Q32" s="113">
        <f ca="1">INDIRECT("Rates!Q"&amp;$E$8)</f>
        <v>159.48066</v>
      </c>
      <c r="R32" s="113">
        <f ca="1">INDIRECT("Rates!R"&amp;$E$8)</f>
        <v>305.96744000000001</v>
      </c>
      <c r="S32" s="113">
        <f ca="1">INDIRECT("Rates!S"&amp;$E$8)</f>
        <v>550.16404999999997</v>
      </c>
      <c r="T32" s="113">
        <f ca="1">INDIRECT("Rates!T"&amp;$E$8)</f>
        <v>1419.2447999999999</v>
      </c>
    </row>
    <row r="33" spans="1:21">
      <c r="B33" s="101" t="s">
        <v>186</v>
      </c>
      <c r="C33" s="113">
        <f ca="1">INDIRECT("Rates!Y"&amp;$E$8)</f>
        <v>1.3590225</v>
      </c>
      <c r="D33" s="113">
        <f ca="1">INDIRECT("Rates!Z"&amp;$E$8)</f>
        <v>0.38331559999999998</v>
      </c>
      <c r="E33" s="113">
        <f ca="1">INDIRECT("Rates!AA"&amp;$E$8)</f>
        <v>0.12551950000000001</v>
      </c>
      <c r="F33" s="113">
        <f ca="1">INDIRECT("Rates!AB"&amp;$E$8)</f>
        <v>0.6728615</v>
      </c>
      <c r="G33" s="113">
        <f ca="1">INDIRECT("Rates!AC"&amp;$E$8)</f>
        <v>0.75780159999999996</v>
      </c>
      <c r="H33" s="113">
        <f ca="1">INDIRECT("Rates!AD"&amp;$E$8)</f>
        <v>0.55397549999999995</v>
      </c>
      <c r="I33" s="113">
        <f ca="1">INDIRECT("Rates!AE"&amp;$E$8)</f>
        <v>0.41321720000000001</v>
      </c>
      <c r="J33" s="113">
        <f ca="1">INDIRECT("Rates!AF"&amp;$E$8)</f>
        <v>1.3624605999999999</v>
      </c>
      <c r="K33" s="113">
        <f ca="1">INDIRECT("Rates!AG"&amp;$E$8)</f>
        <v>2.5491228000000001</v>
      </c>
      <c r="L33" s="113">
        <f ca="1">INDIRECT("Rates!AH"&amp;$E$8)</f>
        <v>4.5154936000000001</v>
      </c>
      <c r="M33" s="113">
        <f ca="1">INDIRECT("Rates!AI"&amp;$E$8)</f>
        <v>10.121674000000001</v>
      </c>
      <c r="N33" s="113">
        <f ca="1">INDIRECT("Rates!AJ"&amp;$E$8)</f>
        <v>17.813935000000001</v>
      </c>
      <c r="O33" s="113">
        <f ca="1">INDIRECT("Rates!AK"&amp;$E$8)</f>
        <v>36.640974999999997</v>
      </c>
      <c r="P33" s="113">
        <f ca="1">INDIRECT("Rates!AL"&amp;$E$8)</f>
        <v>61.276777000000003</v>
      </c>
      <c r="Q33" s="113">
        <f ca="1">INDIRECT("Rates!AM"&amp;$E$8)</f>
        <v>107.28583999999999</v>
      </c>
      <c r="R33" s="113">
        <f ca="1">INDIRECT("Rates!AN"&amp;$E$8)</f>
        <v>209.61176</v>
      </c>
      <c r="S33" s="113">
        <f ca="1">INDIRECT("Rates!AO"&amp;$E$8)</f>
        <v>375.50747999999999</v>
      </c>
      <c r="T33" s="113">
        <f ca="1">INDIRECT("Rates!AP"&amp;$E$8)</f>
        <v>1029.0953</v>
      </c>
    </row>
    <row r="35" spans="1:21">
      <c r="A35" s="63">
        <v>2</v>
      </c>
      <c r="B35" s="96" t="str">
        <f>"Number of deaths due to " &amp;Admin!B6&amp;" (ICD-10 "&amp;UPPER(Admin!C6)&amp;"), by sex and age group, " &amp;Admin!D8</f>
        <v>Number of deaths due to Selected respiratory conditions (ICD-10 J09–J18, J20–J22, J40–J47, J60–J70, J80–J86, J90–J99),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1</v>
      </c>
      <c r="D38" s="113">
        <f ca="1">INDIRECT("Deaths!D"&amp;$E$8)</f>
        <v>4</v>
      </c>
      <c r="E38" s="113">
        <f ca="1">INDIRECT("Deaths!E"&amp;$E$8)</f>
        <v>5</v>
      </c>
      <c r="F38" s="113">
        <f ca="1">INDIRECT("Deaths!F"&amp;$E$8)</f>
        <v>6</v>
      </c>
      <c r="G38" s="113">
        <f ca="1">INDIRECT("Deaths!G"&amp;$E$8)</f>
        <v>7</v>
      </c>
      <c r="H38" s="113">
        <f ca="1">INDIRECT("Deaths!H"&amp;$E$8)</f>
        <v>7</v>
      </c>
      <c r="I38" s="113">
        <f ca="1">INDIRECT("Deaths!I"&amp;$E$8)</f>
        <v>12</v>
      </c>
      <c r="J38" s="113">
        <f ca="1">INDIRECT("Deaths!J"&amp;$E$8)</f>
        <v>17</v>
      </c>
      <c r="K38" s="113">
        <f ca="1">INDIRECT("Deaths!K"&amp;$E$8)</f>
        <v>22</v>
      </c>
      <c r="L38" s="113">
        <f ca="1">INDIRECT("Deaths!L"&amp;$E$8)</f>
        <v>53</v>
      </c>
      <c r="M38" s="113">
        <f ca="1">INDIRECT("Deaths!M"&amp;$E$8)</f>
        <v>101</v>
      </c>
      <c r="N38" s="113">
        <f ca="1">INDIRECT("Deaths!N"&amp;$E$8)</f>
        <v>174</v>
      </c>
      <c r="O38" s="113">
        <f ca="1">INDIRECT("Deaths!O"&amp;$E$8)</f>
        <v>361</v>
      </c>
      <c r="P38" s="113">
        <f ca="1">INDIRECT("Deaths!P"&amp;$E$8)</f>
        <v>553</v>
      </c>
      <c r="Q38" s="113">
        <f ca="1">INDIRECT("Deaths!Q"&amp;$E$8)</f>
        <v>879</v>
      </c>
      <c r="R38" s="113">
        <f ca="1">INDIRECT("Deaths!R"&amp;$E$8)</f>
        <v>1281</v>
      </c>
      <c r="S38" s="113">
        <f ca="1">INDIRECT("Deaths!S"&amp;$E$8)</f>
        <v>1432</v>
      </c>
      <c r="T38" s="113">
        <f ca="1">INDIRECT("Deaths!T"&amp;$E$8)</f>
        <v>3063</v>
      </c>
      <c r="U38" s="115">
        <f ca="1">SUM(C38:T38)</f>
        <v>7978</v>
      </c>
    </row>
    <row r="39" spans="1:21">
      <c r="B39" s="63" t="s">
        <v>63</v>
      </c>
      <c r="C39" s="113">
        <f ca="1">INDIRECT("Deaths!Y"&amp;$E$8)</f>
        <v>10</v>
      </c>
      <c r="D39" s="113">
        <f ca="1">INDIRECT("Deaths!Z"&amp;$E$8)</f>
        <v>3</v>
      </c>
      <c r="E39" s="113">
        <f ca="1">INDIRECT("Deaths!AA"&amp;$E$8)</f>
        <v>1</v>
      </c>
      <c r="F39" s="113">
        <f ca="1">INDIRECT("Deaths!AB"&amp;$E$8)</f>
        <v>5</v>
      </c>
      <c r="G39" s="113">
        <f ca="1">INDIRECT("Deaths!AC"&amp;$E$8)</f>
        <v>6</v>
      </c>
      <c r="H39" s="113">
        <f ca="1">INDIRECT("Deaths!AD"&amp;$E$8)</f>
        <v>5</v>
      </c>
      <c r="I39" s="113">
        <f ca="1">INDIRECT("Deaths!AE"&amp;$E$8)</f>
        <v>4</v>
      </c>
      <c r="J39" s="113">
        <f ca="1">INDIRECT("Deaths!AF"&amp;$E$8)</f>
        <v>13</v>
      </c>
      <c r="K39" s="113">
        <f ca="1">INDIRECT("Deaths!AG"&amp;$E$8)</f>
        <v>22</v>
      </c>
      <c r="L39" s="113">
        <f ca="1">INDIRECT("Deaths!AH"&amp;$E$8)</f>
        <v>37</v>
      </c>
      <c r="M39" s="113">
        <f ca="1">INDIRECT("Deaths!AI"&amp;$E$8)</f>
        <v>85</v>
      </c>
      <c r="N39" s="113">
        <f ca="1">INDIRECT("Deaths!AJ"&amp;$E$8)</f>
        <v>139</v>
      </c>
      <c r="O39" s="113">
        <f ca="1">INDIRECT("Deaths!AK"&amp;$E$8)</f>
        <v>281</v>
      </c>
      <c r="P39" s="113">
        <f ca="1">INDIRECT("Deaths!AL"&amp;$E$8)</f>
        <v>414</v>
      </c>
      <c r="Q39" s="113">
        <f ca="1">INDIRECT("Deaths!AM"&amp;$E$8)</f>
        <v>637</v>
      </c>
      <c r="R39" s="113">
        <f ca="1">INDIRECT("Deaths!AN"&amp;$E$8)</f>
        <v>952</v>
      </c>
      <c r="S39" s="113">
        <f ca="1">INDIRECT("Deaths!AO"&amp;$E$8)</f>
        <v>1146</v>
      </c>
      <c r="T39" s="113">
        <f ca="1">INDIRECT("Deaths!AP"&amp;$E$8)</f>
        <v>3410</v>
      </c>
      <c r="U39" s="115">
        <f ca="1">SUM(C39:T39)</f>
        <v>7170</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-1</v>
      </c>
      <c r="D42" s="117">
        <f t="shared" ref="D42:T42" ca="1" si="0">-1*D38</f>
        <v>-4</v>
      </c>
      <c r="E42" s="117">
        <f t="shared" ca="1" si="0"/>
        <v>-5</v>
      </c>
      <c r="F42" s="117">
        <f t="shared" ca="1" si="0"/>
        <v>-6</v>
      </c>
      <c r="G42" s="117">
        <f t="shared" ca="1" si="0"/>
        <v>-7</v>
      </c>
      <c r="H42" s="117">
        <f t="shared" ca="1" si="0"/>
        <v>-7</v>
      </c>
      <c r="I42" s="117">
        <f t="shared" ca="1" si="0"/>
        <v>-12</v>
      </c>
      <c r="J42" s="117">
        <f t="shared" ca="1" si="0"/>
        <v>-17</v>
      </c>
      <c r="K42" s="117">
        <f t="shared" ca="1" si="0"/>
        <v>-22</v>
      </c>
      <c r="L42" s="117">
        <f t="shared" ca="1" si="0"/>
        <v>-53</v>
      </c>
      <c r="M42" s="117">
        <f t="shared" ca="1" si="0"/>
        <v>-101</v>
      </c>
      <c r="N42" s="117">
        <f t="shared" ca="1" si="0"/>
        <v>-174</v>
      </c>
      <c r="O42" s="117">
        <f t="shared" ca="1" si="0"/>
        <v>-361</v>
      </c>
      <c r="P42" s="117">
        <f t="shared" ca="1" si="0"/>
        <v>-553</v>
      </c>
      <c r="Q42" s="117">
        <f t="shared" ca="1" si="0"/>
        <v>-879</v>
      </c>
      <c r="R42" s="117">
        <f t="shared" ca="1" si="0"/>
        <v>-1281</v>
      </c>
      <c r="S42" s="117">
        <f t="shared" ca="1" si="0"/>
        <v>-1432</v>
      </c>
      <c r="T42" s="117">
        <f t="shared" ca="1" si="0"/>
        <v>-3063</v>
      </c>
      <c r="U42" s="79"/>
    </row>
    <row r="43" spans="1:21">
      <c r="B43" s="63" t="s">
        <v>63</v>
      </c>
      <c r="C43" s="117">
        <f ca="1">C39</f>
        <v>10</v>
      </c>
      <c r="D43" s="117">
        <f t="shared" ref="D43:T43" ca="1" si="1">D39</f>
        <v>3</v>
      </c>
      <c r="E43" s="117">
        <f t="shared" ca="1" si="1"/>
        <v>1</v>
      </c>
      <c r="F43" s="117">
        <f t="shared" ca="1" si="1"/>
        <v>5</v>
      </c>
      <c r="G43" s="117">
        <f t="shared" ca="1" si="1"/>
        <v>6</v>
      </c>
      <c r="H43" s="117">
        <f t="shared" ca="1" si="1"/>
        <v>5</v>
      </c>
      <c r="I43" s="117">
        <f t="shared" ca="1" si="1"/>
        <v>4</v>
      </c>
      <c r="J43" s="117">
        <f t="shared" ca="1" si="1"/>
        <v>13</v>
      </c>
      <c r="K43" s="117">
        <f t="shared" ca="1" si="1"/>
        <v>22</v>
      </c>
      <c r="L43" s="117">
        <f t="shared" ca="1" si="1"/>
        <v>37</v>
      </c>
      <c r="M43" s="117">
        <f t="shared" ca="1" si="1"/>
        <v>85</v>
      </c>
      <c r="N43" s="117">
        <f t="shared" ca="1" si="1"/>
        <v>139</v>
      </c>
      <c r="O43" s="117">
        <f t="shared" ca="1" si="1"/>
        <v>281</v>
      </c>
      <c r="P43" s="117">
        <f t="shared" ca="1" si="1"/>
        <v>414</v>
      </c>
      <c r="Q43" s="117">
        <f t="shared" ca="1" si="1"/>
        <v>637</v>
      </c>
      <c r="R43" s="117">
        <f t="shared" ca="1" si="1"/>
        <v>952</v>
      </c>
      <c r="S43" s="117">
        <f t="shared" ca="1" si="1"/>
        <v>1146</v>
      </c>
      <c r="T43" s="117">
        <f t="shared" ca="1" si="1"/>
        <v>3410</v>
      </c>
      <c r="U43" s="79"/>
    </row>
    <row r="45" spans="1:21">
      <c r="A45" s="63">
        <v>3</v>
      </c>
      <c r="B45" s="96" t="str">
        <f>"Number of deaths due to " &amp;Admin!B6&amp;" (ICD-10 "&amp;UPPER(Admin!C6)&amp;"), by sex and year, " &amp;Admin!D6&amp;"–" &amp;Admin!D8</f>
        <v>Number of deaths due to Selected respiratory conditions (ICD-10 J09–J18, J20–J22, J40–J47, J60–J70, J80–J86, J90–J99), by sex and year, 1997–2022</v>
      </c>
      <c r="C45" s="99"/>
      <c r="D45" s="99"/>
      <c r="E45" s="99"/>
    </row>
    <row r="46" spans="1:21">
      <c r="A46" s="63">
        <v>4</v>
      </c>
      <c r="B46" s="96" t="str">
        <f>"Age-standardised death rates for " &amp;Admin!B6&amp;" (ICD-10 "&amp;UPPER(Admin!C6)&amp;"), by sex and year, " &amp;Admin!D6&amp;"–" &amp;Admin!D8</f>
        <v>Age-standardised death rates for Selected respiratory conditions (ICD-10 J09–J18, J20–J22, J40–J47, J60–J70, J80–J86, J90–J99), by sex and year, 1997–2022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t="str">
        <f>Deaths!V75</f>
        <v/>
      </c>
      <c r="D118" s="119" t="str">
        <f>Deaths!AR75</f>
        <v/>
      </c>
      <c r="E118" s="119" t="str">
        <f>Deaths!BN75</f>
        <v/>
      </c>
      <c r="F118" s="120" t="str">
        <f>Rates!V75</f>
        <v/>
      </c>
      <c r="G118" s="120" t="str">
        <f>Rates!AR75</f>
        <v/>
      </c>
      <c r="H118" s="120" t="str">
        <f>Rates!BN75</f>
        <v/>
      </c>
    </row>
    <row r="119" spans="2:8">
      <c r="B119" s="101">
        <v>1969</v>
      </c>
      <c r="C119" s="119" t="str">
        <f>Deaths!V76</f>
        <v/>
      </c>
      <c r="D119" s="119" t="str">
        <f>Deaths!AR76</f>
        <v/>
      </c>
      <c r="E119" s="119" t="str">
        <f>Deaths!BN76</f>
        <v/>
      </c>
      <c r="F119" s="120" t="str">
        <f>Rates!V76</f>
        <v/>
      </c>
      <c r="G119" s="120" t="str">
        <f>Rates!AR76</f>
        <v/>
      </c>
      <c r="H119" s="120" t="str">
        <f>Rates!BN76</f>
        <v/>
      </c>
    </row>
    <row r="120" spans="2:8">
      <c r="B120" s="101">
        <v>1970</v>
      </c>
      <c r="C120" s="119" t="str">
        <f>Deaths!V77</f>
        <v/>
      </c>
      <c r="D120" s="119" t="str">
        <f>Deaths!AR77</f>
        <v/>
      </c>
      <c r="E120" s="119" t="str">
        <f>Deaths!BN77</f>
        <v/>
      </c>
      <c r="F120" s="120" t="str">
        <f>Rates!V77</f>
        <v/>
      </c>
      <c r="G120" s="120" t="str">
        <f>Rates!AR77</f>
        <v/>
      </c>
      <c r="H120" s="120" t="str">
        <f>Rates!BN77</f>
        <v/>
      </c>
    </row>
    <row r="121" spans="2:8">
      <c r="B121" s="101">
        <v>1971</v>
      </c>
      <c r="C121" s="119" t="str">
        <f>Deaths!V78</f>
        <v/>
      </c>
      <c r="D121" s="119" t="str">
        <f>Deaths!AR78</f>
        <v/>
      </c>
      <c r="E121" s="119" t="str">
        <f>Deaths!BN78</f>
        <v/>
      </c>
      <c r="F121" s="120" t="str">
        <f>Rates!V78</f>
        <v/>
      </c>
      <c r="G121" s="120" t="str">
        <f>Rates!AR78</f>
        <v/>
      </c>
      <c r="H121" s="120" t="str">
        <f>Rates!BN78</f>
        <v/>
      </c>
    </row>
    <row r="122" spans="2:8">
      <c r="B122" s="101">
        <v>1972</v>
      </c>
      <c r="C122" s="119" t="str">
        <f>Deaths!V79</f>
        <v/>
      </c>
      <c r="D122" s="119" t="str">
        <f>Deaths!AR79</f>
        <v/>
      </c>
      <c r="E122" s="119" t="str">
        <f>Deaths!BN79</f>
        <v/>
      </c>
      <c r="F122" s="120" t="str">
        <f>Rates!V79</f>
        <v/>
      </c>
      <c r="G122" s="120" t="str">
        <f>Rates!AR79</f>
        <v/>
      </c>
      <c r="H122" s="120" t="str">
        <f>Rates!BN79</f>
        <v/>
      </c>
    </row>
    <row r="123" spans="2:8">
      <c r="B123" s="101">
        <v>1973</v>
      </c>
      <c r="C123" s="119" t="str">
        <f>Deaths!V80</f>
        <v/>
      </c>
      <c r="D123" s="119" t="str">
        <f>Deaths!AR80</f>
        <v/>
      </c>
      <c r="E123" s="119" t="str">
        <f>Deaths!BN80</f>
        <v/>
      </c>
      <c r="F123" s="120" t="str">
        <f>Rates!V80</f>
        <v/>
      </c>
      <c r="G123" s="120" t="str">
        <f>Rates!AR80</f>
        <v/>
      </c>
      <c r="H123" s="120" t="str">
        <f>Rates!BN80</f>
        <v/>
      </c>
    </row>
    <row r="124" spans="2:8">
      <c r="B124" s="101">
        <v>1974</v>
      </c>
      <c r="C124" s="119" t="str">
        <f>Deaths!V81</f>
        <v/>
      </c>
      <c r="D124" s="119" t="str">
        <f>Deaths!AR81</f>
        <v/>
      </c>
      <c r="E124" s="119" t="str">
        <f>Deaths!BN81</f>
        <v/>
      </c>
      <c r="F124" s="120" t="str">
        <f>Rates!V81</f>
        <v/>
      </c>
      <c r="G124" s="120" t="str">
        <f>Rates!AR81</f>
        <v/>
      </c>
      <c r="H124" s="120" t="str">
        <f>Rates!BN81</f>
        <v/>
      </c>
    </row>
    <row r="125" spans="2:8">
      <c r="B125" s="101">
        <v>1975</v>
      </c>
      <c r="C125" s="119" t="str">
        <f>Deaths!V82</f>
        <v/>
      </c>
      <c r="D125" s="119" t="str">
        <f>Deaths!AR82</f>
        <v/>
      </c>
      <c r="E125" s="119" t="str">
        <f>Deaths!BN82</f>
        <v/>
      </c>
      <c r="F125" s="120" t="str">
        <f>Rates!V82</f>
        <v/>
      </c>
      <c r="G125" s="120" t="str">
        <f>Rates!AR82</f>
        <v/>
      </c>
      <c r="H125" s="120" t="str">
        <f>Rates!BN82</f>
        <v/>
      </c>
    </row>
    <row r="126" spans="2:8">
      <c r="B126" s="101">
        <v>1976</v>
      </c>
      <c r="C126" s="119" t="str">
        <f>Deaths!V83</f>
        <v/>
      </c>
      <c r="D126" s="119" t="str">
        <f>Deaths!AR83</f>
        <v/>
      </c>
      <c r="E126" s="119" t="str">
        <f>Deaths!BN83</f>
        <v/>
      </c>
      <c r="F126" s="120" t="str">
        <f>Rates!V83</f>
        <v/>
      </c>
      <c r="G126" s="120" t="str">
        <f>Rates!AR83</f>
        <v/>
      </c>
      <c r="H126" s="120" t="str">
        <f>Rates!BN83</f>
        <v/>
      </c>
    </row>
    <row r="127" spans="2:8">
      <c r="B127" s="101">
        <v>1977</v>
      </c>
      <c r="C127" s="119" t="str">
        <f>Deaths!V84</f>
        <v/>
      </c>
      <c r="D127" s="119" t="str">
        <f>Deaths!AR84</f>
        <v/>
      </c>
      <c r="E127" s="119" t="str">
        <f>Deaths!BN84</f>
        <v/>
      </c>
      <c r="F127" s="120" t="str">
        <f>Rates!V84</f>
        <v/>
      </c>
      <c r="G127" s="120" t="str">
        <f>Rates!AR84</f>
        <v/>
      </c>
      <c r="H127" s="120" t="str">
        <f>Rates!BN84</f>
        <v/>
      </c>
    </row>
    <row r="128" spans="2:8">
      <c r="B128" s="101">
        <v>1978</v>
      </c>
      <c r="C128" s="119" t="str">
        <f>Deaths!V85</f>
        <v/>
      </c>
      <c r="D128" s="119" t="str">
        <f>Deaths!AR85</f>
        <v/>
      </c>
      <c r="E128" s="119" t="str">
        <f>Deaths!BN85</f>
        <v/>
      </c>
      <c r="F128" s="120" t="str">
        <f>Rates!V85</f>
        <v/>
      </c>
      <c r="G128" s="120" t="str">
        <f>Rates!AR85</f>
        <v/>
      </c>
      <c r="H128" s="120" t="str">
        <f>Rates!BN85</f>
        <v/>
      </c>
    </row>
    <row r="129" spans="2:8">
      <c r="B129" s="101">
        <v>1979</v>
      </c>
      <c r="C129" s="119" t="str">
        <f>Deaths!V86</f>
        <v/>
      </c>
      <c r="D129" s="119" t="str">
        <f>Deaths!AR86</f>
        <v/>
      </c>
      <c r="E129" s="119" t="str">
        <f>Deaths!BN86</f>
        <v/>
      </c>
      <c r="F129" s="120" t="str">
        <f>Rates!V86</f>
        <v/>
      </c>
      <c r="G129" s="120" t="str">
        <f>Rates!AR86</f>
        <v/>
      </c>
      <c r="H129" s="120" t="str">
        <f>Rates!BN86</f>
        <v/>
      </c>
    </row>
    <row r="130" spans="2:8">
      <c r="B130" s="101">
        <v>1980</v>
      </c>
      <c r="C130" s="119" t="str">
        <f>Deaths!V87</f>
        <v/>
      </c>
      <c r="D130" s="119" t="str">
        <f>Deaths!AR87</f>
        <v/>
      </c>
      <c r="E130" s="119" t="str">
        <f>Deaths!BN87</f>
        <v/>
      </c>
      <c r="F130" s="120" t="str">
        <f>Rates!V87</f>
        <v/>
      </c>
      <c r="G130" s="120" t="str">
        <f>Rates!AR87</f>
        <v/>
      </c>
      <c r="H130" s="120" t="str">
        <f>Rates!BN87</f>
        <v/>
      </c>
    </row>
    <row r="131" spans="2:8">
      <c r="B131" s="101">
        <v>1981</v>
      </c>
      <c r="C131" s="119" t="str">
        <f>Deaths!V88</f>
        <v/>
      </c>
      <c r="D131" s="119" t="str">
        <f>Deaths!AR88</f>
        <v/>
      </c>
      <c r="E131" s="119" t="str">
        <f>Deaths!BN88</f>
        <v/>
      </c>
      <c r="F131" s="120" t="str">
        <f>Rates!V88</f>
        <v/>
      </c>
      <c r="G131" s="120" t="str">
        <f>Rates!AR88</f>
        <v/>
      </c>
      <c r="H131" s="120" t="str">
        <f>Rates!BN88</f>
        <v/>
      </c>
    </row>
    <row r="132" spans="2:8">
      <c r="B132" s="101">
        <v>1982</v>
      </c>
      <c r="C132" s="119" t="str">
        <f>Deaths!V89</f>
        <v/>
      </c>
      <c r="D132" s="119" t="str">
        <f>Deaths!AR89</f>
        <v/>
      </c>
      <c r="E132" s="119" t="str">
        <f>Deaths!BN89</f>
        <v/>
      </c>
      <c r="F132" s="120" t="str">
        <f>Rates!V89</f>
        <v/>
      </c>
      <c r="G132" s="120" t="str">
        <f>Rates!AR89</f>
        <v/>
      </c>
      <c r="H132" s="120" t="str">
        <f>Rates!BN89</f>
        <v/>
      </c>
    </row>
    <row r="133" spans="2:8">
      <c r="B133" s="101">
        <v>1983</v>
      </c>
      <c r="C133" s="119" t="str">
        <f>Deaths!V90</f>
        <v/>
      </c>
      <c r="D133" s="119" t="str">
        <f>Deaths!AR90</f>
        <v/>
      </c>
      <c r="E133" s="119" t="str">
        <f>Deaths!BN90</f>
        <v/>
      </c>
      <c r="F133" s="120" t="str">
        <f>Rates!V90</f>
        <v/>
      </c>
      <c r="G133" s="120" t="str">
        <f>Rates!AR90</f>
        <v/>
      </c>
      <c r="H133" s="120" t="str">
        <f>Rates!BN90</f>
        <v/>
      </c>
    </row>
    <row r="134" spans="2:8">
      <c r="B134" s="101">
        <v>1984</v>
      </c>
      <c r="C134" s="119" t="str">
        <f>Deaths!V91</f>
        <v/>
      </c>
      <c r="D134" s="119" t="str">
        <f>Deaths!AR91</f>
        <v/>
      </c>
      <c r="E134" s="119" t="str">
        <f>Deaths!BN91</f>
        <v/>
      </c>
      <c r="F134" s="120" t="str">
        <f>Rates!V91</f>
        <v/>
      </c>
      <c r="G134" s="120" t="str">
        <f>Rates!AR91</f>
        <v/>
      </c>
      <c r="H134" s="120" t="str">
        <f>Rates!BN91</f>
        <v/>
      </c>
    </row>
    <row r="135" spans="2:8">
      <c r="B135" s="101">
        <v>1985</v>
      </c>
      <c r="C135" s="119" t="str">
        <f>Deaths!V92</f>
        <v/>
      </c>
      <c r="D135" s="119" t="str">
        <f>Deaths!AR92</f>
        <v/>
      </c>
      <c r="E135" s="119" t="str">
        <f>Deaths!BN92</f>
        <v/>
      </c>
      <c r="F135" s="120" t="str">
        <f>Rates!V92</f>
        <v/>
      </c>
      <c r="G135" s="120" t="str">
        <f>Rates!AR92</f>
        <v/>
      </c>
      <c r="H135" s="120" t="str">
        <f>Rates!BN92</f>
        <v/>
      </c>
    </row>
    <row r="136" spans="2:8">
      <c r="B136" s="101">
        <v>1986</v>
      </c>
      <c r="C136" s="119" t="str">
        <f>Deaths!V93</f>
        <v/>
      </c>
      <c r="D136" s="119" t="str">
        <f>Deaths!AR93</f>
        <v/>
      </c>
      <c r="E136" s="119" t="str">
        <f>Deaths!BN93</f>
        <v/>
      </c>
      <c r="F136" s="120" t="str">
        <f>Rates!V93</f>
        <v/>
      </c>
      <c r="G136" s="120" t="str">
        <f>Rates!AR93</f>
        <v/>
      </c>
      <c r="H136" s="120" t="str">
        <f>Rates!BN93</f>
        <v/>
      </c>
    </row>
    <row r="137" spans="2:8">
      <c r="B137" s="101">
        <v>1987</v>
      </c>
      <c r="C137" s="119" t="str">
        <f>Deaths!V94</f>
        <v/>
      </c>
      <c r="D137" s="119" t="str">
        <f>Deaths!AR94</f>
        <v/>
      </c>
      <c r="E137" s="119" t="str">
        <f>Deaths!BN94</f>
        <v/>
      </c>
      <c r="F137" s="120" t="str">
        <f>Rates!V94</f>
        <v/>
      </c>
      <c r="G137" s="120" t="str">
        <f>Rates!AR94</f>
        <v/>
      </c>
      <c r="H137" s="120" t="str">
        <f>Rates!BN94</f>
        <v/>
      </c>
    </row>
    <row r="138" spans="2:8">
      <c r="B138" s="101">
        <v>1988</v>
      </c>
      <c r="C138" s="119" t="str">
        <f>Deaths!V95</f>
        <v/>
      </c>
      <c r="D138" s="119" t="str">
        <f>Deaths!AR95</f>
        <v/>
      </c>
      <c r="E138" s="119" t="str">
        <f>Deaths!BN95</f>
        <v/>
      </c>
      <c r="F138" s="120" t="str">
        <f>Rates!V95</f>
        <v/>
      </c>
      <c r="G138" s="120" t="str">
        <f>Rates!AR95</f>
        <v/>
      </c>
      <c r="H138" s="120" t="str">
        <f>Rates!BN95</f>
        <v/>
      </c>
    </row>
    <row r="139" spans="2:8">
      <c r="B139" s="101">
        <v>1989</v>
      </c>
      <c r="C139" s="119" t="str">
        <f>Deaths!V96</f>
        <v/>
      </c>
      <c r="D139" s="119" t="str">
        <f>Deaths!AR96</f>
        <v/>
      </c>
      <c r="E139" s="119" t="str">
        <f>Deaths!BN96</f>
        <v/>
      </c>
      <c r="F139" s="120" t="str">
        <f>Rates!V96</f>
        <v/>
      </c>
      <c r="G139" s="120" t="str">
        <f>Rates!AR96</f>
        <v/>
      </c>
      <c r="H139" s="120" t="str">
        <f>Rates!BN96</f>
        <v/>
      </c>
    </row>
    <row r="140" spans="2:8">
      <c r="B140" s="101">
        <v>1990</v>
      </c>
      <c r="C140" s="119" t="str">
        <f>Deaths!V97</f>
        <v/>
      </c>
      <c r="D140" s="119" t="str">
        <f>Deaths!AR97</f>
        <v/>
      </c>
      <c r="E140" s="119" t="str">
        <f>Deaths!BN97</f>
        <v/>
      </c>
      <c r="F140" s="120" t="str">
        <f>Rates!V97</f>
        <v/>
      </c>
      <c r="G140" s="120" t="str">
        <f>Rates!AR97</f>
        <v/>
      </c>
      <c r="H140" s="120" t="str">
        <f>Rates!BN97</f>
        <v/>
      </c>
    </row>
    <row r="141" spans="2:8">
      <c r="B141" s="101">
        <v>1991</v>
      </c>
      <c r="C141" s="119" t="str">
        <f>Deaths!V98</f>
        <v/>
      </c>
      <c r="D141" s="119" t="str">
        <f>Deaths!AR98</f>
        <v/>
      </c>
      <c r="E141" s="119" t="str">
        <f>Deaths!BN98</f>
        <v/>
      </c>
      <c r="F141" s="120" t="str">
        <f>Rates!V98</f>
        <v/>
      </c>
      <c r="G141" s="120" t="str">
        <f>Rates!AR98</f>
        <v/>
      </c>
      <c r="H141" s="120" t="str">
        <f>Rates!BN98</f>
        <v/>
      </c>
    </row>
    <row r="142" spans="2:8">
      <c r="B142" s="101">
        <v>1992</v>
      </c>
      <c r="C142" s="119" t="str">
        <f>Deaths!V99</f>
        <v/>
      </c>
      <c r="D142" s="119" t="str">
        <f>Deaths!AR99</f>
        <v/>
      </c>
      <c r="E142" s="119" t="str">
        <f>Deaths!BN99</f>
        <v/>
      </c>
      <c r="F142" s="120" t="str">
        <f>Rates!V99</f>
        <v/>
      </c>
      <c r="G142" s="120" t="str">
        <f>Rates!AR99</f>
        <v/>
      </c>
      <c r="H142" s="120" t="str">
        <f>Rates!BN99</f>
        <v/>
      </c>
    </row>
    <row r="143" spans="2:8">
      <c r="B143" s="101">
        <v>1993</v>
      </c>
      <c r="C143" s="119" t="str">
        <f>Deaths!V100</f>
        <v/>
      </c>
      <c r="D143" s="119" t="str">
        <f>Deaths!AR100</f>
        <v/>
      </c>
      <c r="E143" s="119" t="str">
        <f>Deaths!BN100</f>
        <v/>
      </c>
      <c r="F143" s="120" t="str">
        <f>Rates!V100</f>
        <v/>
      </c>
      <c r="G143" s="120" t="str">
        <f>Rates!AR100</f>
        <v/>
      </c>
      <c r="H143" s="120" t="str">
        <f>Rates!BN100</f>
        <v/>
      </c>
    </row>
    <row r="144" spans="2:8">
      <c r="B144" s="101">
        <v>1994</v>
      </c>
      <c r="C144" s="119" t="str">
        <f>Deaths!V101</f>
        <v/>
      </c>
      <c r="D144" s="119" t="str">
        <f>Deaths!AR101</f>
        <v/>
      </c>
      <c r="E144" s="119" t="str">
        <f>Deaths!BN101</f>
        <v/>
      </c>
      <c r="F144" s="120" t="str">
        <f>Rates!V101</f>
        <v/>
      </c>
      <c r="G144" s="120" t="str">
        <f>Rates!AR101</f>
        <v/>
      </c>
      <c r="H144" s="120" t="str">
        <f>Rates!BN101</f>
        <v/>
      </c>
    </row>
    <row r="145" spans="2:8">
      <c r="B145" s="101">
        <v>1995</v>
      </c>
      <c r="C145" s="119" t="str">
        <f>Deaths!V102</f>
        <v/>
      </c>
      <c r="D145" s="119" t="str">
        <f>Deaths!AR102</f>
        <v/>
      </c>
      <c r="E145" s="119" t="str">
        <f>Deaths!BN102</f>
        <v/>
      </c>
      <c r="F145" s="120" t="str">
        <f>Rates!V102</f>
        <v/>
      </c>
      <c r="G145" s="120" t="str">
        <f>Rates!AR102</f>
        <v/>
      </c>
      <c r="H145" s="120" t="str">
        <f>Rates!BN102</f>
        <v/>
      </c>
    </row>
    <row r="146" spans="2:8">
      <c r="B146" s="101">
        <v>1996</v>
      </c>
      <c r="C146" s="119" t="str">
        <f>Deaths!V103</f>
        <v/>
      </c>
      <c r="D146" s="119" t="str">
        <f>Deaths!AR103</f>
        <v/>
      </c>
      <c r="E146" s="119" t="str">
        <f>Deaths!BN103</f>
        <v/>
      </c>
      <c r="F146" s="120" t="str">
        <f>Rates!V103</f>
        <v/>
      </c>
      <c r="G146" s="120" t="str">
        <f>Rates!AR103</f>
        <v/>
      </c>
      <c r="H146" s="120" t="str">
        <f>Rates!BN103</f>
        <v/>
      </c>
    </row>
    <row r="147" spans="2:8">
      <c r="B147" s="101">
        <v>1997</v>
      </c>
      <c r="C147" s="119">
        <f>Deaths!V104</f>
        <v>5635</v>
      </c>
      <c r="D147" s="119">
        <f>Deaths!AR104</f>
        <v>4647</v>
      </c>
      <c r="E147" s="119">
        <f>Deaths!BN104</f>
        <v>10282</v>
      </c>
      <c r="F147" s="120">
        <f>Rates!V104</f>
        <v>84.174503000000001</v>
      </c>
      <c r="G147" s="120">
        <f>Rates!AR104</f>
        <v>45.872019999999999</v>
      </c>
      <c r="H147" s="120">
        <f>Rates!BN104</f>
        <v>60.953747</v>
      </c>
    </row>
    <row r="148" spans="2:8">
      <c r="B148" s="101">
        <v>1998</v>
      </c>
      <c r="C148" s="119">
        <f>Deaths!V105</f>
        <v>5280</v>
      </c>
      <c r="D148" s="119">
        <f>Deaths!AR105</f>
        <v>4292</v>
      </c>
      <c r="E148" s="119">
        <f>Deaths!BN105</f>
        <v>9572</v>
      </c>
      <c r="F148" s="120">
        <f>Rates!V105</f>
        <v>76.469099</v>
      </c>
      <c r="G148" s="120">
        <f>Rates!AR105</f>
        <v>41.215536999999998</v>
      </c>
      <c r="H148" s="120">
        <f>Rates!BN105</f>
        <v>54.981938</v>
      </c>
    </row>
    <row r="149" spans="2:8">
      <c r="B149" s="101">
        <v>1999</v>
      </c>
      <c r="C149" s="119">
        <f>Deaths!V106</f>
        <v>5280</v>
      </c>
      <c r="D149" s="119">
        <f>Deaths!AR106</f>
        <v>4300</v>
      </c>
      <c r="E149" s="119">
        <f>Deaths!BN106</f>
        <v>9580</v>
      </c>
      <c r="F149" s="120">
        <f>Rates!V106</f>
        <v>73.700642000000002</v>
      </c>
      <c r="G149" s="120">
        <f>Rates!AR106</f>
        <v>39.869822999999997</v>
      </c>
      <c r="H149" s="120">
        <f>Rates!BN106</f>
        <v>53.296227000000002</v>
      </c>
    </row>
    <row r="150" spans="2:8">
      <c r="B150" s="101">
        <v>2000</v>
      </c>
      <c r="C150" s="119">
        <f>Deaths!V107</f>
        <v>5899</v>
      </c>
      <c r="D150" s="119">
        <f>Deaths!AR107</f>
        <v>4957</v>
      </c>
      <c r="E150" s="119">
        <f>Deaths!BN107</f>
        <v>10856</v>
      </c>
      <c r="F150" s="120">
        <f>Rates!V107</f>
        <v>80.683738000000005</v>
      </c>
      <c r="G150" s="120">
        <f>Rates!AR107</f>
        <v>44.157848999999999</v>
      </c>
      <c r="H150" s="120">
        <f>Rates!BN107</f>
        <v>58.425020000000004</v>
      </c>
    </row>
    <row r="151" spans="2:8">
      <c r="B151" s="101">
        <v>2001</v>
      </c>
      <c r="C151" s="119">
        <f>Deaths!V108</f>
        <v>5707</v>
      </c>
      <c r="D151" s="119">
        <f>Deaths!AR108</f>
        <v>4879</v>
      </c>
      <c r="E151" s="119">
        <f>Deaths!BN108</f>
        <v>10586</v>
      </c>
      <c r="F151" s="120">
        <f>Rates!V108</f>
        <v>74.437751000000006</v>
      </c>
      <c r="G151" s="120">
        <f>Rates!AR108</f>
        <v>42.254652999999998</v>
      </c>
      <c r="H151" s="120">
        <f>Rates!BN108</f>
        <v>54.900821999999998</v>
      </c>
    </row>
    <row r="152" spans="2:8">
      <c r="B152" s="101">
        <v>2002</v>
      </c>
      <c r="C152" s="119">
        <f>Deaths!V109</f>
        <v>6143</v>
      </c>
      <c r="D152" s="119">
        <f>Deaths!AR109</f>
        <v>5478</v>
      </c>
      <c r="E152" s="119">
        <f>Deaths!BN109</f>
        <v>11621</v>
      </c>
      <c r="F152" s="120">
        <f>Rates!V109</f>
        <v>78.311980000000005</v>
      </c>
      <c r="G152" s="120">
        <f>Rates!AR109</f>
        <v>45.940866</v>
      </c>
      <c r="H152" s="120">
        <f>Rates!BN109</f>
        <v>58.573239000000001</v>
      </c>
    </row>
    <row r="153" spans="2:8">
      <c r="B153" s="101">
        <v>2003</v>
      </c>
      <c r="C153" s="119">
        <f>Deaths!V110</f>
        <v>6200</v>
      </c>
      <c r="D153" s="119">
        <f>Deaths!AR110</f>
        <v>5642</v>
      </c>
      <c r="E153" s="119">
        <f>Deaths!BN110</f>
        <v>11842</v>
      </c>
      <c r="F153" s="120">
        <f>Rates!V110</f>
        <v>76.930790000000002</v>
      </c>
      <c r="G153" s="120">
        <f>Rates!AR110</f>
        <v>45.837834000000001</v>
      </c>
      <c r="H153" s="120">
        <f>Rates!BN110</f>
        <v>58.208334999999998</v>
      </c>
    </row>
    <row r="154" spans="2:8">
      <c r="B154" s="101">
        <v>2004</v>
      </c>
      <c r="C154" s="119">
        <f>Deaths!V111</f>
        <v>6006</v>
      </c>
      <c r="D154" s="119">
        <f>Deaths!AR111</f>
        <v>5599</v>
      </c>
      <c r="E154" s="119">
        <f>Deaths!BN111</f>
        <v>11605</v>
      </c>
      <c r="F154" s="120">
        <f>Rates!V111</f>
        <v>72.468627999999995</v>
      </c>
      <c r="G154" s="120">
        <f>Rates!AR111</f>
        <v>44.713075000000003</v>
      </c>
      <c r="H154" s="120">
        <f>Rates!BN111</f>
        <v>55.671557999999997</v>
      </c>
    </row>
    <row r="155" spans="2:8">
      <c r="B155" s="101">
        <v>2005</v>
      </c>
      <c r="C155" s="119">
        <f>Deaths!V112</f>
        <v>5683</v>
      </c>
      <c r="D155" s="119">
        <f>Deaths!AR112</f>
        <v>5090</v>
      </c>
      <c r="E155" s="119">
        <f>Deaths!BN112</f>
        <v>10773</v>
      </c>
      <c r="F155" s="120">
        <f>Rates!V112</f>
        <v>66.057965999999993</v>
      </c>
      <c r="G155" s="120">
        <f>Rates!AR112</f>
        <v>39.321544000000003</v>
      </c>
      <c r="H155" s="120">
        <f>Rates!BN112</f>
        <v>49.994883999999999</v>
      </c>
    </row>
    <row r="156" spans="2:8">
      <c r="B156" s="101">
        <v>2006</v>
      </c>
      <c r="C156" s="119">
        <f>Deaths!V113</f>
        <v>5693</v>
      </c>
      <c r="D156" s="119">
        <f>Deaths!AR113</f>
        <v>5146</v>
      </c>
      <c r="E156" s="119">
        <f>Deaths!BN113</f>
        <v>10839</v>
      </c>
      <c r="F156" s="120">
        <f>Rates!V113</f>
        <v>63.778236999999997</v>
      </c>
      <c r="G156" s="120">
        <f>Rates!AR113</f>
        <v>38.595742000000001</v>
      </c>
      <c r="H156" s="120">
        <f>Rates!BN113</f>
        <v>48.744674000000003</v>
      </c>
    </row>
    <row r="157" spans="2:8">
      <c r="B157" s="101">
        <v>2007</v>
      </c>
      <c r="C157" s="119">
        <f>Deaths!V114</f>
        <v>6048</v>
      </c>
      <c r="D157" s="119">
        <f>Deaths!AR114</f>
        <v>5539</v>
      </c>
      <c r="E157" s="119">
        <f>Deaths!BN114</f>
        <v>11587</v>
      </c>
      <c r="F157" s="120">
        <f>Rates!V114</f>
        <v>64.927396999999999</v>
      </c>
      <c r="G157" s="120">
        <f>Rates!AR114</f>
        <v>40.426278000000003</v>
      </c>
      <c r="H157" s="120">
        <f>Rates!BN114</f>
        <v>50.399248</v>
      </c>
    </row>
    <row r="158" spans="2:8">
      <c r="B158" s="101">
        <v>2008</v>
      </c>
      <c r="C158" s="119">
        <f>Deaths!V115</f>
        <v>5904</v>
      </c>
      <c r="D158" s="119">
        <f>Deaths!AR115</f>
        <v>5330</v>
      </c>
      <c r="E158" s="119">
        <f>Deaths!BN115</f>
        <v>11234</v>
      </c>
      <c r="F158" s="120">
        <f>Rates!V115</f>
        <v>61.244909999999997</v>
      </c>
      <c r="G158" s="120">
        <f>Rates!AR115</f>
        <v>37.993690999999998</v>
      </c>
      <c r="H158" s="120">
        <f>Rates!BN115</f>
        <v>47.475467999999999</v>
      </c>
    </row>
    <row r="159" spans="2:8">
      <c r="B159" s="101">
        <v>2009</v>
      </c>
      <c r="C159" s="119">
        <f>Deaths!V116</f>
        <v>5806</v>
      </c>
      <c r="D159" s="119">
        <f>Deaths!AR116</f>
        <v>5190</v>
      </c>
      <c r="E159" s="119">
        <f>Deaths!BN116</f>
        <v>10996</v>
      </c>
      <c r="F159" s="120">
        <f>Rates!V116</f>
        <v>58.067503000000002</v>
      </c>
      <c r="G159" s="120">
        <f>Rates!AR116</f>
        <v>36.204839</v>
      </c>
      <c r="H159" s="120">
        <f>Rates!BN116</f>
        <v>45.122878999999998</v>
      </c>
    </row>
    <row r="160" spans="2:8">
      <c r="B160" s="101">
        <v>2010</v>
      </c>
      <c r="C160" s="119">
        <f>Deaths!V117</f>
        <v>6198</v>
      </c>
      <c r="D160" s="119">
        <f>Deaths!AR117</f>
        <v>5722</v>
      </c>
      <c r="E160" s="119">
        <f>Deaths!BN117</f>
        <v>11920</v>
      </c>
      <c r="F160" s="120">
        <f>Rates!V117</f>
        <v>59.800894999999997</v>
      </c>
      <c r="G160" s="120">
        <f>Rates!AR117</f>
        <v>38.419477000000001</v>
      </c>
      <c r="H160" s="120">
        <f>Rates!BN117</f>
        <v>47.172449999999998</v>
      </c>
    </row>
    <row r="161" spans="2:8">
      <c r="B161" s="101">
        <v>2011</v>
      </c>
      <c r="C161" s="119">
        <f>Deaths!V118</f>
        <v>6531</v>
      </c>
      <c r="D161" s="119">
        <f>Deaths!AR118</f>
        <v>5940</v>
      </c>
      <c r="E161" s="119">
        <f>Deaths!BN118</f>
        <v>12471</v>
      </c>
      <c r="F161" s="120">
        <f>Rates!V118</f>
        <v>60.827776999999998</v>
      </c>
      <c r="G161" s="120">
        <f>Rates!AR118</f>
        <v>38.624339999999997</v>
      </c>
      <c r="H161" s="120">
        <f>Rates!BN118</f>
        <v>47.759602999999998</v>
      </c>
    </row>
    <row r="162" spans="2:8">
      <c r="B162" s="112">
        <f>IF($D$8&gt;=2012,2012,"")</f>
        <v>2012</v>
      </c>
      <c r="C162" s="119">
        <f>Deaths!V119</f>
        <v>6796</v>
      </c>
      <c r="D162" s="119">
        <f>Deaths!AR119</f>
        <v>6414</v>
      </c>
      <c r="E162" s="119">
        <f>Deaths!BN119</f>
        <v>13210</v>
      </c>
      <c r="F162" s="120">
        <f>Rates!V119</f>
        <v>61.016981000000001</v>
      </c>
      <c r="G162" s="120">
        <f>Rates!AR119</f>
        <v>40.451957999999998</v>
      </c>
      <c r="H162" s="120">
        <f>Rates!BN119</f>
        <v>48.946707000000004</v>
      </c>
    </row>
    <row r="163" spans="2:8">
      <c r="B163" s="112">
        <f>IF($D$8&gt;=2013,2013,"")</f>
        <v>2013</v>
      </c>
      <c r="C163" s="119">
        <f>Deaths!V120</f>
        <v>6570</v>
      </c>
      <c r="D163" s="119">
        <f>Deaths!AR120</f>
        <v>5905</v>
      </c>
      <c r="E163" s="119">
        <f>Deaths!BN120</f>
        <v>12475</v>
      </c>
      <c r="F163" s="120">
        <f>Rates!V120</f>
        <v>56.731234999999998</v>
      </c>
      <c r="G163" s="120">
        <f>Rates!AR120</f>
        <v>36.779454000000001</v>
      </c>
      <c r="H163" s="120">
        <f>Rates!BN120</f>
        <v>45.218671999999998</v>
      </c>
    </row>
    <row r="164" spans="2:8">
      <c r="B164" s="112">
        <f>IF($D$8&gt;=2014,2014,"")</f>
        <v>2014</v>
      </c>
      <c r="C164" s="119">
        <f>Deaths!V121</f>
        <v>7187</v>
      </c>
      <c r="D164" s="119">
        <f>Deaths!AR121</f>
        <v>6621</v>
      </c>
      <c r="E164" s="119">
        <f>Deaths!BN121</f>
        <v>13808</v>
      </c>
      <c r="F164" s="120">
        <f>Rates!V121</f>
        <v>59.824246000000002</v>
      </c>
      <c r="G164" s="120">
        <f>Rates!AR121</f>
        <v>40.111511</v>
      </c>
      <c r="H164" s="120">
        <f>Rates!BN121</f>
        <v>48.520057999999999</v>
      </c>
    </row>
    <row r="165" spans="2:8">
      <c r="B165" s="112">
        <f>IF($D$8&gt;=2015,2015,"")</f>
        <v>2015</v>
      </c>
      <c r="C165" s="119">
        <f>Deaths!V122</f>
        <v>7243</v>
      </c>
      <c r="D165" s="119">
        <f>Deaths!AR122</f>
        <v>7102</v>
      </c>
      <c r="E165" s="119">
        <f>Deaths!BN122</f>
        <v>14345</v>
      </c>
      <c r="F165" s="120">
        <f>Rates!V122</f>
        <v>58.269103999999999</v>
      </c>
      <c r="G165" s="120">
        <f>Rates!AR122</f>
        <v>41.558731000000002</v>
      </c>
      <c r="H165" s="120">
        <f>Rates!BN122</f>
        <v>48.803187999999999</v>
      </c>
    </row>
    <row r="166" spans="2:8">
      <c r="B166" s="112">
        <f>IF($D$8&gt;=2016,2016,"")</f>
        <v>2016</v>
      </c>
      <c r="C166" s="119">
        <f>Deaths!V123</f>
        <v>7330</v>
      </c>
      <c r="D166" s="119">
        <f>Deaths!AR123</f>
        <v>7166</v>
      </c>
      <c r="E166" s="119">
        <f>Deaths!BN123</f>
        <v>14496</v>
      </c>
      <c r="F166" s="120">
        <f>Rates!V123</f>
        <v>57.013826000000002</v>
      </c>
      <c r="G166" s="120">
        <f>Rates!AR123</f>
        <v>41.074057000000003</v>
      </c>
      <c r="H166" s="120">
        <f>Rates!BN123</f>
        <v>47.958526999999997</v>
      </c>
    </row>
    <row r="167" spans="2:8">
      <c r="B167" s="112">
        <f>IF($D$8&gt;=2017,2017,"")</f>
        <v>2017</v>
      </c>
      <c r="C167" s="119">
        <f>Deaths!V124</f>
        <v>8084</v>
      </c>
      <c r="D167" s="119">
        <f>Deaths!AR124</f>
        <v>7880</v>
      </c>
      <c r="E167" s="119">
        <f>Deaths!BN124</f>
        <v>15964</v>
      </c>
      <c r="F167" s="120">
        <f>Rates!V124</f>
        <v>60.832543000000001</v>
      </c>
      <c r="G167" s="120">
        <f>Rates!AR124</f>
        <v>44.320045</v>
      </c>
      <c r="H167" s="120">
        <f>Rates!BN124</f>
        <v>51.485911000000002</v>
      </c>
    </row>
    <row r="168" spans="2:8">
      <c r="B168" s="112">
        <f>IF($D$8&gt;=2018,2018,"")</f>
        <v>2018</v>
      </c>
      <c r="C168" s="119">
        <f>Deaths!V125</f>
        <v>7400</v>
      </c>
      <c r="D168" s="119">
        <f>Deaths!AR125</f>
        <v>6957</v>
      </c>
      <c r="E168" s="119">
        <f>Deaths!BN125</f>
        <v>14357</v>
      </c>
      <c r="F168" s="120">
        <f>Rates!V125</f>
        <v>53.967739999999999</v>
      </c>
      <c r="G168" s="120">
        <f>Rates!AR125</f>
        <v>38.270943000000003</v>
      </c>
      <c r="H168" s="120">
        <f>Rates!BN125</f>
        <v>45.096114999999998</v>
      </c>
    </row>
    <row r="169" spans="2:8">
      <c r="B169" s="112">
        <f>IF($D$8&gt;=2019,2019,"")</f>
        <v>2019</v>
      </c>
      <c r="C169" s="119">
        <f>Deaths!V126</f>
        <v>7888</v>
      </c>
      <c r="D169" s="119">
        <f>Deaths!AR126</f>
        <v>7887</v>
      </c>
      <c r="E169" s="119">
        <f>Deaths!BN126</f>
        <v>15775</v>
      </c>
      <c r="F169" s="120">
        <f>Rates!V126</f>
        <v>55.703445000000002</v>
      </c>
      <c r="G169" s="120">
        <f>Rates!AR126</f>
        <v>42.226246000000003</v>
      </c>
      <c r="H169" s="120">
        <f>Rates!BN126</f>
        <v>48.141466999999999</v>
      </c>
    </row>
    <row r="170" spans="2:8">
      <c r="B170" s="112">
        <f>IF($D$8&gt;=2020,2020,"")</f>
        <v>2020</v>
      </c>
      <c r="C170" s="119">
        <f>Deaths!V127</f>
        <v>6594</v>
      </c>
      <c r="D170" s="119">
        <f>Deaths!AR127</f>
        <v>5878</v>
      </c>
      <c r="E170" s="119">
        <f>Deaths!BN127</f>
        <v>12472</v>
      </c>
      <c r="F170" s="120">
        <f>Rates!V127</f>
        <v>44.745493000000003</v>
      </c>
      <c r="G170" s="120">
        <f>Rates!AR127</f>
        <v>31.042828</v>
      </c>
      <c r="H170" s="120">
        <f>Rates!BN127</f>
        <v>37.002150999999998</v>
      </c>
    </row>
    <row r="171" spans="2:8">
      <c r="B171" s="112">
        <f>IF($D$8&gt;=2021,2021,"")</f>
        <v>2021</v>
      </c>
      <c r="C171" s="119">
        <f>Deaths!V128</f>
        <v>7046</v>
      </c>
      <c r="D171" s="119">
        <f>Deaths!AR128</f>
        <v>6528</v>
      </c>
      <c r="E171" s="119">
        <f>Deaths!BN128</f>
        <v>13574</v>
      </c>
      <c r="F171" s="120">
        <f>Rates!V128</f>
        <v>46.176419000000003</v>
      </c>
      <c r="G171" s="120">
        <f>Rates!AR128</f>
        <v>33.451352999999997</v>
      </c>
      <c r="H171" s="120">
        <f>Rates!BN128</f>
        <v>39.027974999999998</v>
      </c>
    </row>
    <row r="172" spans="2:8">
      <c r="B172" s="112">
        <f>IF($D$8&gt;=2022,2022,"")</f>
        <v>2022</v>
      </c>
      <c r="C172" s="119">
        <f>Deaths!V129</f>
        <v>7978</v>
      </c>
      <c r="D172" s="119">
        <f>Deaths!AR129</f>
        <v>7170</v>
      </c>
      <c r="E172" s="119">
        <f>Deaths!BN129</f>
        <v>15148</v>
      </c>
      <c r="F172" s="120">
        <f>Rates!V129</f>
        <v>50.552076</v>
      </c>
      <c r="G172" s="120">
        <f>Rates!AR129</f>
        <v>35.798831</v>
      </c>
      <c r="H172" s="120">
        <f>Rates!BN129</f>
        <v>42.380212</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1997</v>
      </c>
      <c r="D184" s="28"/>
      <c r="E184" s="49" t="s">
        <v>71</v>
      </c>
      <c r="F184" s="125">
        <f>INDEX($B$57:$H$175,MATCH($C$184,$B$57:$B$175,0),5)</f>
        <v>84.174503000000001</v>
      </c>
      <c r="G184" s="125">
        <f>INDEX($B$57:$H$175,MATCH($C$184,$B$57:$B$175,0),6)</f>
        <v>45.872019999999999</v>
      </c>
      <c r="H184" s="125">
        <f>INDEX($B$57:$H$175,MATCH($C$184,$B$57:$B$175,0),7)</f>
        <v>60.953747</v>
      </c>
    </row>
    <row r="185" spans="2:8">
      <c r="B185" s="49" t="s">
        <v>67</v>
      </c>
      <c r="C185" s="124">
        <f>'Interactive summary tables'!$G$10</f>
        <v>2022</v>
      </c>
      <c r="D185" s="28"/>
      <c r="E185" s="49" t="s">
        <v>72</v>
      </c>
      <c r="F185" s="125">
        <f>INDEX($B$57:$H$175,MATCH($C$185,$B$57:$B$175,0),5)</f>
        <v>50.552076</v>
      </c>
      <c r="G185" s="125">
        <f>INDEX($B$57:$H$175,MATCH($C$185,$B$57:$B$175,0),6)</f>
        <v>35.798831</v>
      </c>
      <c r="H185" s="125">
        <f>INDEX($B$57:$H$175,MATCH($C$185,$B$57:$B$175,0),7)</f>
        <v>42.380212</v>
      </c>
    </row>
    <row r="186" spans="2:8">
      <c r="B186" s="48"/>
      <c r="C186" s="124"/>
      <c r="D186" s="28"/>
      <c r="E186" s="49" t="s">
        <v>74</v>
      </c>
      <c r="F186" s="126">
        <f>IF(F$184="—","–",IF($C$185&lt;=$C$184,"–",(F$185-F$184)/F$184))</f>
        <v>-0.39943719061816141</v>
      </c>
      <c r="G186" s="126">
        <f>IF(G$184="—","–",IF($C$185&lt;=$C$184,"–",(G$185-G$184)/G$184))</f>
        <v>-0.219593316361477</v>
      </c>
      <c r="H186" s="126">
        <f>IF(H$184="—","–",IF($C$185&lt;=$C$184,"–",(H$185-H$184)/H$184))</f>
        <v>-0.30471522940172979</v>
      </c>
    </row>
    <row r="187" spans="2:8">
      <c r="B187" s="49" t="s">
        <v>76</v>
      </c>
      <c r="C187" s="124">
        <f>$C$185-$C$184</f>
        <v>25</v>
      </c>
      <c r="D187" s="28"/>
      <c r="E187" s="49" t="s">
        <v>73</v>
      </c>
      <c r="F187" s="126">
        <f>IF(F$184="—","–",IF($C$185&lt;=$C$184,"–",((F$185/F$184)^(1/($C$185-$C$184))-1)))</f>
        <v>-2.0188940086463103E-2</v>
      </c>
      <c r="G187" s="126">
        <f>IF(G$184="—","–",IF($C$185&lt;=$C$184,"–",((G$185/G$184)^(1/($C$185-$C$184))-1)))</f>
        <v>-9.8685869773174062E-3</v>
      </c>
      <c r="H187" s="126">
        <f>IF(H$184="—","–",IF($C$185&lt;=$C$184,"-",((H$185/H$184)^(1/($C$185-$C$184))-1)))</f>
        <v>-1.4432193916785963E-2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1997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114</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Selected respiratory conditions (ICD-10 J09–J18, J20–J22, J40–J47, J60–J70, J80–J86, J90–J99) in Australia, 1997–2022.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Selected respiratory conditions (ICD-10 J09–J18, J20–J22, J40–J47, J60–J70, J80–J86, J90–J99) in Australia, 1997–2022.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1997</v>
      </c>
      <c r="D207" s="17" t="s">
        <v>26</v>
      </c>
      <c r="E207" s="17" t="s">
        <v>86</v>
      </c>
      <c r="F207" s="136" t="str">
        <f ca="1">CELL("address",INDEX(Deaths!$C$7:$T$132,MATCH($C$207,Deaths!$B$7:$B$132,0),MATCH($C$210,Deaths!$C$6:$T$6,0)))</f>
        <v>'[AIHW-PHE-229-GRIM1021.xlsx]Deaths'!$C$104</v>
      </c>
      <c r="G207" s="136" t="str">
        <f ca="1">CELL("address",INDEX(Deaths!$Y$7:$AP$132,MATCH($C$207,Deaths!$B$7:$B$132,0),MATCH($C$210,Deaths!$Y$6:$AP$6,0)))</f>
        <v>'[AIHW-PHE-229-GRIM1021.xlsx]Deaths'!$Y$104</v>
      </c>
      <c r="H207" s="136" t="str">
        <f ca="1">CELL("address",INDEX(Deaths!$AU$7:$BL$132,MATCH($C$207,Deaths!$B$7:$B$132,0),MATCH($C$210,Deaths!$AU$6:$BL$6,0)))</f>
        <v>'[AIHW-PHE-229-GRIM1021.xlsx]Deaths'!$AU$104</v>
      </c>
    </row>
    <row r="208" spans="2:8">
      <c r="B208" s="53" t="s">
        <v>67</v>
      </c>
      <c r="C208" s="135">
        <f>'Interactive summary tables'!$E$34</f>
        <v>2022</v>
      </c>
      <c r="D208" s="17"/>
      <c r="E208" s="17" t="s">
        <v>87</v>
      </c>
      <c r="F208" s="136" t="str">
        <f ca="1">CELL("address",INDEX(Deaths!$C$7:$T$132,MATCH($C$208,Deaths!$B$7:$B$132,0),MATCH($C$211,Deaths!$C$6:$T$6,0)))</f>
        <v>'[AIHW-PHE-229-GRIM1021.xlsx]Deaths'!$T$129</v>
      </c>
      <c r="G208" s="136" t="str">
        <f ca="1">CELL("address",INDEX(Deaths!$Y$7:$AP$132,MATCH($C$208,Deaths!$B$7:$B$132,0),MATCH($C$211,Deaths!$Y$6:$AP$6,0)))</f>
        <v>'[AIHW-PHE-229-GRIM1021.xlsx]Deaths'!$AP$129</v>
      </c>
      <c r="H208" s="136" t="str">
        <f ca="1">CELL("address",INDEX(Deaths!$AU$7:$BL$132,MATCH($C$208,Deaths!$B$7:$B$132,0),MATCH($C$211,Deaths!$AU$6:$BL$6,0)))</f>
        <v>'[AIHW-PHE-229-GRIM1021.xlsx]Deaths'!$BL$129</v>
      </c>
    </row>
    <row r="209" spans="2:8">
      <c r="B209" s="53"/>
      <c r="C209" s="135"/>
      <c r="D209" s="17"/>
      <c r="E209" s="17" t="s">
        <v>93</v>
      </c>
      <c r="F209" s="137">
        <f ca="1">SUM(INDIRECT(F$207,1):INDIRECT(F$208,1))</f>
        <v>168116</v>
      </c>
      <c r="G209" s="138">
        <f ca="1">SUM(INDIRECT(G$207,1):INDIRECT(G$208,1))</f>
        <v>153251</v>
      </c>
      <c r="H209" s="138">
        <f ca="1">SUM(INDIRECT(H$207,1):INDIRECT(H$208,1))</f>
        <v>321367</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'[AIHW-PHE-229-GRIM1021.xlsx]Populations'!$D$113</v>
      </c>
      <c r="G211" s="136" t="str">
        <f ca="1">CELL("address",INDEX(Populations!$Y$16:$AP$141,MATCH($C$207,Populations!$C$16:$C$141,0),MATCH($C$210,Populations!$Y$15:$AP$15,0)))</f>
        <v>'[AIHW-PHE-229-GRIM1021.xlsx]Populations'!$Y$113</v>
      </c>
      <c r="H211" s="136" t="str">
        <f ca="1">CELL("address",INDEX(Populations!$AT$16:$BK$141,MATCH($C$207,Populations!$C$16:$C$141,0),MATCH($C$210,Populations!$AT$15:$BK$15,0)))</f>
        <v>'[AIHW-PHE-229-GRIM1021.xlsx]Populations'!$AT$113</v>
      </c>
    </row>
    <row r="212" spans="2:8">
      <c r="B212" s="53"/>
      <c r="C212" s="17"/>
      <c r="D212" s="17"/>
      <c r="E212" s="17" t="s">
        <v>87</v>
      </c>
      <c r="F212" s="136" t="str">
        <f ca="1">CELL("address",INDEX(Populations!$D$16:$U$141,MATCH($C$208,Populations!$C$16:$C$141,0),MATCH($C$211,Populations!$D$15:$U$15,0)))</f>
        <v>'[AIHW-PHE-229-GRIM1021.xlsx]Populations'!$U$138</v>
      </c>
      <c r="G212" s="136" t="str">
        <f ca="1">CELL("address",INDEX(Populations!$Y$16:$AP$141,MATCH($C$208,Populations!$C$16:$C$141,0),MATCH($C$211,Populations!$Y$15:$AP$15,0)))</f>
        <v>'[AIHW-PHE-229-GRIM1021.xlsx]Populations'!$AP$138</v>
      </c>
      <c r="H212" s="136" t="str">
        <f ca="1">CELL("address",INDEX(Populations!$AT$16:$BK$141,MATCH($C$208,Populations!$C$16:$C$141,0),MATCH($C$211,Populations!$AT$15:$BK$15,0)))</f>
        <v>'[AIHW-PHE-229-GRIM1021.xlsx]Populations'!$BK$138</v>
      </c>
    </row>
    <row r="213" spans="2:8">
      <c r="B213" s="53" t="s">
        <v>91</v>
      </c>
      <c r="C213" s="135">
        <f>INDEX($G$11:$G$28,MATCH($C$210,$F$11:$F$28,0))</f>
        <v>1</v>
      </c>
      <c r="D213" s="17"/>
      <c r="E213" s="17" t="s">
        <v>94</v>
      </c>
      <c r="F213" s="137">
        <f ca="1">SUM(INDIRECT(F$211,1):INDIRECT(F$212,1))</f>
        <v>283972299</v>
      </c>
      <c r="G213" s="138">
        <f ca="1">SUM(INDIRECT(G$211,1):INDIRECT(G$212,1))</f>
        <v>287674729</v>
      </c>
      <c r="H213" s="138">
        <f ca="1">SUM(INDIRECT(H$211,1):INDIRECT(H$212,1))</f>
        <v>571647028</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59.201549091941537</v>
      </c>
      <c r="G215" s="140">
        <f t="shared" ref="G215:H215" ca="1" si="2">IF($C$208&lt;$C$207,"-",IF($C$214&lt;$C$213,"-",G$209/G$213*100000))</f>
        <v>53.272319238023861</v>
      </c>
      <c r="H215" s="140">
        <f t="shared" ca="1" si="2"/>
        <v>56.217733016885383</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1997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Selected respiratory conditions (ICD-10 J09–J18, J20–J22, J40–J47, J60–J70, J80–J86, J90–J99) in Australia, 1997–2022,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Selected respiratory conditions (ICD-10 J09–J18, J20–J22, J40–J47, J60–J70, J80–J86, J90–J99) in Australia, 1997,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Selected respiratory conditions (ICD-10 J09–J18, J20–J22, J40–J47, J60–J70, J80–J86, J90–J99) in Australia, 1997–2022,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Selected respiratory conditions (ICD-10 J09–J18, J20–J22, J40–J47, J60–J70, J80–J86, J90–J99) in Australia, 1997,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Selected respiratory conditions (ICD-10 J09–J18, J20–J22, J40–J47, J60–J70, J80–J86, J90–J99) in Australia, 1997–2022,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3EB8D4-BBFE-4D8C-B8F8-F31596A4A9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68BE0F-B399-4B62-922E-F4A02D912894}">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39aaac7e-fa47-45c8-98ee-9850774078c3"/>
    <ds:schemaRef ds:uri="http://purl.org/dc/terms/"/>
    <ds:schemaRef ds:uri="http://www.w3.org/XML/1998/namespace"/>
  </ds:schemaRefs>
</ds:datastoreItem>
</file>

<file path=customXml/itemProps3.xml><?xml version="1.0" encoding="utf-8"?>
<ds:datastoreItem xmlns:ds="http://schemas.openxmlformats.org/officeDocument/2006/customXml" ds:itemID="{A4455AF7-E5EE-4A54-870C-111DE7A768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Selected respiratory conditions</dc:title>
  <dc:creator>AIHW</dc:creator>
  <cp:lastPrinted>2014-12-22T03:15:21Z</cp:lastPrinted>
  <dcterms:created xsi:type="dcterms:W3CDTF">2013-06-20T00:40:38Z</dcterms:created>
  <dcterms:modified xsi:type="dcterms:W3CDTF">2024-05-11T04:35:20Z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