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0-21 request\Sanitised specs for website\"/>
    </mc:Choice>
  </mc:AlternateContent>
  <bookViews>
    <workbookView xWindow="-1490" yWindow="700" windowWidth="14230" windowHeight="7550" tabRatio="662"/>
  </bookViews>
  <sheets>
    <sheet name="Establishment level data specs" sheetId="4" r:id="rId1"/>
    <sheet name="Example data file" sheetId="9" r:id="rId2"/>
  </sheets>
  <definedNames>
    <definedName name="_AMO_UniqueIdentifier" hidden="1">"'dde92a84-e0b9-4c48-b54c-798f9cad82f3'"</definedName>
    <definedName name="_xlnm._FilterDatabase" localSheetId="0" hidden="1">'Establishment level data specs'!$A$2:$E$212</definedName>
    <definedName name="_xlnm.Print_Titles" localSheetId="0">'Establishment level data specs'!$5:$5</definedName>
  </definedNames>
  <calcPr calcId="162913"/>
</workbook>
</file>

<file path=xl/calcChain.xml><?xml version="1.0" encoding="utf-8"?>
<calcChain xmlns="http://schemas.openxmlformats.org/spreadsheetml/2006/main">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l="1"/>
  <c r="A15" i="4" s="1"/>
  <c r="A16" i="4" s="1"/>
  <c r="A17" i="4" s="1"/>
  <c r="A18" i="4" s="1"/>
  <c r="A19" i="4" s="1"/>
  <c r="A20" i="4" s="1"/>
  <c r="A21" i="4" s="1"/>
  <c r="A22" i="4" s="1"/>
  <c r="A25" i="4" s="1"/>
  <c r="E17" i="4"/>
  <c r="C102" i="4"/>
  <c r="C103" i="4" s="1"/>
  <c r="C105" i="4" s="1"/>
  <c r="C106" i="4" s="1"/>
  <c r="C107" i="4" s="1"/>
  <c r="C108" i="4" s="1"/>
  <c r="C109" i="4" s="1"/>
  <c r="C110" i="4" s="1"/>
  <c r="C111" i="4" s="1"/>
  <c r="C112" i="4" s="1"/>
  <c r="C113" i="4" s="1"/>
  <c r="A24" i="4" l="1"/>
  <c r="A26" i="4"/>
  <c r="E27" i="4" s="1"/>
  <c r="E25" i="4"/>
  <c r="C114" i="4"/>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A27" i="4"/>
  <c r="A29" i="4" s="1"/>
  <c r="A31" i="4" s="1"/>
  <c r="A33" i="4" s="1"/>
  <c r="A35" i="4" s="1"/>
  <c r="A37" i="4" s="1"/>
  <c r="A39" i="4" s="1"/>
  <c r="A41" i="4" s="1"/>
  <c r="A43" i="4" s="1"/>
  <c r="A45" i="4" s="1"/>
  <c r="A47" i="4" s="1"/>
  <c r="A50" i="4" s="1"/>
  <c r="A28" i="4" l="1"/>
  <c r="E29" i="4" s="1"/>
  <c r="C185" i="4"/>
  <c r="C186" i="4" s="1"/>
  <c r="C188" i="4" s="1"/>
  <c r="C189" i="4" s="1"/>
  <c r="C190" i="4" s="1"/>
  <c r="C191" i="4" s="1"/>
  <c r="C192" i="4" s="1"/>
  <c r="C193" i="4" s="1"/>
  <c r="C194" i="4" s="1"/>
  <c r="C196" i="4" s="1"/>
  <c r="C197" i="4" s="1"/>
  <c r="C198" i="4" s="1"/>
  <c r="C199" i="4" s="1"/>
  <c r="C200" i="4" s="1"/>
  <c r="C201" i="4" s="1"/>
  <c r="C202" i="4" s="1"/>
  <c r="C203" i="4" s="1"/>
  <c r="C204" i="4" s="1"/>
  <c r="C205" i="4" s="1"/>
  <c r="C207" i="4" s="1"/>
  <c r="C208" i="4" s="1"/>
  <c r="C209" i="4" s="1"/>
  <c r="C210" i="4" s="1"/>
  <c r="C211" i="4" s="1"/>
  <c r="C212" i="4" s="1"/>
  <c r="C214" i="4" s="1"/>
  <c r="A52" i="4"/>
  <c r="A54" i="4" s="1"/>
  <c r="A56" i="4" s="1"/>
  <c r="A58" i="4" s="1"/>
  <c r="A60" i="4" s="1"/>
  <c r="A62" i="4" s="1"/>
  <c r="A64" i="4" s="1"/>
  <c r="A66" i="4" s="1"/>
  <c r="A68" i="4" s="1"/>
  <c r="A70" i="4" s="1"/>
  <c r="A72" i="4" s="1"/>
  <c r="A74" i="4" s="1"/>
  <c r="A76" i="4" s="1"/>
  <c r="A78" i="4" s="1"/>
  <c r="A80" i="4" s="1"/>
  <c r="A82" i="4" s="1"/>
  <c r="A84" i="4" s="1"/>
  <c r="A86" i="4" s="1"/>
  <c r="A30" i="4" l="1"/>
  <c r="A32" i="4" s="1"/>
  <c r="A34" i="4" s="1"/>
  <c r="A36" i="4" s="1"/>
  <c r="A38" i="4" s="1"/>
  <c r="A40" i="4" s="1"/>
  <c r="A42" i="4" s="1"/>
  <c r="A44" i="4" s="1"/>
  <c r="A46" i="4" s="1"/>
  <c r="A49" i="4" s="1"/>
  <c r="E31" i="4" l="1"/>
  <c r="E37" i="4"/>
  <c r="A51" i="4"/>
  <c r="A53" i="4" s="1"/>
  <c r="A55" i="4" s="1"/>
  <c r="A57" i="4" s="1"/>
  <c r="A59" i="4" s="1"/>
  <c r="A61" i="4" s="1"/>
  <c r="A63" i="4" s="1"/>
  <c r="A65" i="4" s="1"/>
  <c r="A67" i="4" s="1"/>
  <c r="A69" i="4" s="1"/>
  <c r="A71" i="4" s="1"/>
  <c r="A73" i="4" s="1"/>
  <c r="A75" i="4" s="1"/>
  <c r="A77" i="4" s="1"/>
  <c r="A79" i="4" s="1"/>
  <c r="E33" i="4"/>
  <c r="E36" i="4"/>
  <c r="E85" i="4" l="1"/>
  <c r="A81" i="4"/>
  <c r="A83" i="4" s="1"/>
  <c r="E104" i="4" s="1"/>
  <c r="E81" i="4"/>
  <c r="E35" i="4"/>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E103" i="4" s="1"/>
  <c r="A103" i="4" l="1"/>
  <c r="A105" i="4" s="1"/>
  <c r="A106" i="4" s="1"/>
  <c r="A107" i="4" s="1"/>
  <c r="A108" i="4" l="1"/>
  <c r="A109" i="4" s="1"/>
  <c r="A110" i="4" s="1"/>
  <c r="A111" i="4" s="1"/>
  <c r="A112" i="4" s="1"/>
  <c r="A113" i="4" s="1"/>
  <c r="A114" i="4" s="1"/>
  <c r="A115" i="4" s="1"/>
  <c r="A116" i="4" s="1"/>
  <c r="A117" i="4" s="1"/>
  <c r="A118" i="4" s="1"/>
  <c r="A119" i="4" s="1"/>
  <c r="A120" i="4" s="1"/>
  <c r="A121" i="4" s="1"/>
  <c r="A122" i="4" l="1"/>
  <c r="E122" i="4"/>
  <c r="A125" i="4"/>
  <c r="A127" i="4" s="1"/>
  <c r="A129" i="4" s="1"/>
  <c r="A131" i="4" s="1"/>
  <c r="A133" i="4" s="1"/>
  <c r="A135" i="4" s="1"/>
  <c r="A137" i="4" s="1"/>
  <c r="A139" i="4" s="1"/>
  <c r="A141" i="4" s="1"/>
  <c r="A143" i="4" s="1"/>
  <c r="A145" i="4" s="1"/>
  <c r="A147" i="4" s="1"/>
  <c r="A149" i="4" s="1"/>
  <c r="A124" i="4"/>
  <c r="A126" i="4" l="1"/>
  <c r="E125"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l="1"/>
  <c r="A186" i="4" s="1"/>
  <c r="A188" i="4" s="1"/>
  <c r="A189" i="4" s="1"/>
  <c r="A190" i="4" s="1"/>
  <c r="A191" i="4" s="1"/>
  <c r="A192" i="4" s="1"/>
  <c r="A193" i="4" s="1"/>
  <c r="E141" i="4"/>
  <c r="A142" i="4"/>
  <c r="E194" i="4" l="1"/>
  <c r="A194" i="4"/>
  <c r="A196" i="4" s="1"/>
  <c r="E197" i="4" s="1"/>
  <c r="A197" i="4"/>
  <c r="A198" i="4" s="1"/>
  <c r="A199" i="4" s="1"/>
  <c r="A200" i="4" s="1"/>
  <c r="A201" i="4" s="1"/>
  <c r="A202" i="4" s="1"/>
  <c r="E143" i="4"/>
  <c r="A144" i="4"/>
  <c r="E146" i="4" s="1"/>
  <c r="A146" i="4" l="1"/>
  <c r="E147" i="4" s="1"/>
  <c r="E145" i="4"/>
  <c r="A203" i="4"/>
  <c r="A204" i="4" s="1"/>
  <c r="A205" i="4" s="1"/>
  <c r="A207" i="4" s="1"/>
  <c r="A208" i="4" s="1"/>
  <c r="A209" i="4" s="1"/>
  <c r="A210" i="4" s="1"/>
  <c r="A211" i="4" s="1"/>
  <c r="A212" i="4" s="1"/>
  <c r="A214" i="4" s="1"/>
</calcChain>
</file>

<file path=xl/sharedStrings.xml><?xml version="1.0" encoding="utf-8"?>
<sst xmlns="http://schemas.openxmlformats.org/spreadsheetml/2006/main" count="804" uniqueCount="342">
  <si>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</si>
  <si>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</si>
  <si>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</si>
  <si>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</si>
  <si>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</si>
  <si>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</si>
  <si>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</si>
  <si>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</si>
  <si>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</si>
  <si>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</si>
  <si>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</si>
  <si>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</si>
  <si>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</si>
  <si>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</si>
  <si>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</si>
  <si>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</si>
  <si>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</si>
  <si>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</si>
  <si>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</si>
  <si>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</si>
  <si>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</si>
  <si>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</si>
  <si>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</si>
  <si>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</si>
  <si>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</si>
  <si>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</si>
  <si>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</si>
  <si>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Quality Improvement Council (QIC) 
METeOR: 302379</t>
  </si>
  <si>
    <t>Australian Quality Council (AQC) 
METeOR: 302374</t>
  </si>
  <si>
    <t xml:space="preserve">Use NHHD/METeOR definition.
1=Yes, 2=No 
 </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</si>
  <si>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</si>
  <si>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</si>
  <si>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</si>
  <si>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</si>
  <si>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</si>
  <si>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</si>
  <si>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</si>
  <si>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</si>
  <si>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</si>
  <si>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</si>
  <si>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</si>
  <si>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</si>
  <si>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</si>
  <si>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</si>
  <si>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</si>
  <si>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</si>
  <si>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</si>
  <si>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</si>
  <si>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type
METeOR: 429840</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</si>
  <si>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</si>
  <si>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</si>
  <si>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2
(End Range)
METeOR: 429594</t>
  </si>
  <si>
    <t>Estimated data indicator
METeOR: 548891</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</si>
  <si>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</si>
  <si>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</si>
  <si>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</si>
  <si>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</si>
  <si>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</si>
  <si>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</si>
  <si>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</si>
  <si>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</si>
  <si>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</si>
  <si>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</si>
  <si>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</si>
  <si>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</si>
  <si>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</si>
  <si>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</si>
  <si>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</si>
  <si>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</si>
  <si>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</si>
  <si>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</si>
  <si>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</si>
  <si>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</si>
  <si>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</si>
  <si>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</si>
  <si>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</si>
  <si>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</si>
  <si>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</si>
  <si>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</si>
  <si>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</si>
  <si>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</si>
  <si>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</si>
  <si>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</si>
  <si>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</si>
  <si>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</si>
  <si>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</si>
  <si>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</si>
  <si>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</si>
  <si>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</si>
  <si>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</si>
  <si>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</si>
  <si>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</si>
  <si>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</si>
  <si>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</si>
  <si>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</si>
  <si>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</si>
  <si>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</si>
  <si>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</si>
  <si>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</si>
  <si>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</si>
  <si>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</si>
  <si>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</si>
  <si>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</si>
  <si>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</si>
  <si>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</si>
  <si>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</si>
  <si>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</si>
  <si>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</si>
  <si>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</si>
  <si>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</si>
  <si>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</si>
  <si>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</si>
  <si>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</si>
  <si>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</si>
  <si>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</si>
  <si>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</si>
  <si>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</si>
  <si>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</si>
  <si>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</si>
  <si>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</si>
  <si>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</si>
  <si>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</si>
  <si>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</si>
  <si>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</si>
  <si>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</si>
  <si>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</si>
  <si>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</si>
  <si>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</si>
  <si>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</si>
  <si>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</si>
  <si>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</si>
  <si>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</si>
  <si>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</si>
  <si>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</si>
  <si>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</si>
  <si>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</si>
  <si>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</si>
  <si>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</si>
  <si>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</si>
  <si>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</si>
  <si>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</si>
  <si>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</si>
  <si>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</si>
  <si>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</si>
  <si>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</si>
  <si>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</si>
  <si>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</si>
  <si>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</si>
  <si>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</si>
  <si>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</si>
  <si>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</si>
  <si>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</si>
  <si>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</si>
  <si>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</si>
  <si>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</si>
  <si>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</si>
  <si>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</si>
  <si>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</si>
  <si>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</si>
  <si>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</si>
  <si>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</si>
  <si>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</si>
  <si>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</si>
  <si>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</si>
  <si>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</si>
  <si>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</si>
  <si>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</si>
  <si>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</si>
  <si>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</si>
  <si>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</si>
  <si>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</si>
  <si>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</si>
  <si>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</si>
  <si>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</si>
  <si>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</si>
  <si>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</si>
  <si>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</si>
  <si>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</si>
  <si>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</si>
  <si>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</si>
  <si>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</si>
  <si>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</si>
  <si>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</si>
  <si>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</si>
  <si>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</si>
  <si>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</si>
  <si>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</si>
  <si>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</si>
  <si>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</si>
  <si>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</si>
  <si>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Excludes salary and wage payments and premiums relating to workers' compensation leave.</t>
  </si>
  <si>
    <t xml:space="preserve">Accreditation standard held by the establishment. 
1=Yes, 2=No, 9=Unknown. 
</t>
  </si>
  <si>
    <t>Accredited elsewhere</t>
  </si>
  <si>
    <t>Full-time equivalent (FTE) staff
METeOR: 616025 &amp; 620091 &amp; 615998</t>
  </si>
  <si>
    <t>Trainee nurses/ pupil nurses</t>
  </si>
  <si>
    <t>Diagnostic &amp; allied health professionals</t>
  </si>
  <si>
    <t>Salary and wage recurrent expenditure
METeOR: 616033 &amp; 620091 &amp; 616005</t>
  </si>
  <si>
    <t xml:space="preserve">Administrative &amp; clerical </t>
  </si>
  <si>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</si>
  <si>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</si>
  <si>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</si>
  <si>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</si>
  <si>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Hospital Count Flag</t>
  </si>
  <si>
    <t>A(1)</t>
  </si>
  <si>
    <t>Use NHHD/METeOR definition, described under 'Guide for use' on webpage -&gt; http://meteor.aihw.gov.au/content/index.phtml/itemId/643082
Round to nearest dollar. Right justify, zero fill.</t>
  </si>
  <si>
    <t>The revenue relating to public hospitals received by an establishment for recurrent expenditure purposes, measured in Australian dollars. Please refer to webpages below for more details:
http://meteor.aihw.gov.au/content/index.phtml/itemId/643062
http://meteor.aihw.gov.au/content/index.phtml/itemId/643082
http://meteor.aihw.gov.au/content/index.phtml/itemId/643142</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</si>
  <si>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</si>
  <si>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</si>
  <si>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</si>
  <si>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</si>
  <si>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</si>
  <si>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</si>
  <si>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</si>
  <si>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</si>
  <si>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</si>
  <si>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</si>
  <si>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</si>
  <si>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</si>
  <si>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</si>
  <si>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</si>
  <si>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Revenue
METeOR: 643062 &amp; 643082 &amp; 643142</t>
  </si>
  <si>
    <t>Obstetric/maternity unit
METeOR: 619977</t>
  </si>
  <si>
    <t>Heart lung transplantation unit    
METeOR: 619822</t>
  </si>
  <si>
    <t>Teaching status  
METeOR: 642849</t>
  </si>
  <si>
    <t>Geographical location of Establishment (SA2)
METeOR: 659774</t>
  </si>
  <si>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</si>
  <si>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t>Admitted mental health care (in-scope for the NHRA)</t>
  </si>
  <si>
    <t>Emergency care services (in-scope for the NHRA)</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</si>
  <si>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</si>
  <si>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</si>
  <si>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</si>
  <si>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t>Establishment Type
METeOR: 684439</t>
  </si>
  <si>
    <t>IHPA funding designation
METeOR: 684457</t>
  </si>
  <si>
    <t xml:space="preserve">To be completed only for 'Campuses' blank otherwise. 
Establishment Identifier of hospital or Local Hospital Network Identifier of network that this campus's financial data has been included in.
Reported value should be left justified and characters not used leave blank.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</si>
  <si>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</si>
  <si>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</si>
  <si>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</si>
  <si>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</si>
  <si>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</si>
  <si>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</si>
  <si>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</si>
  <si>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</si>
  <si>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</si>
  <si>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</si>
  <si>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
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</si>
  <si>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</si>
  <si>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</si>
  <si>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</si>
  <si>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</si>
  <si>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</si>
  <si>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</si>
  <si>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</si>
  <si>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</si>
  <si>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</si>
  <si>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</si>
  <si>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</si>
  <si>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</si>
  <si>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The expenditure incurred by establishments on all food and beverages but not including kitchen expenses such as utensils, cleaning materials, cutlery and crockery.
Round to nearest dollar. Right justify, zero fill.
</t>
  </si>
  <si>
    <t xml:space="preserve">The sum of Total salary and wage payments and Total non-salary expenditure.
Round to nearest dollar. Right justify, zero fill.
</t>
  </si>
  <si>
    <t xml:space="preserve">Admitted acute care
(excluding mental health care) (in-scope for the NHRA)
</t>
  </si>
  <si>
    <t xml:space="preserve">Admitted subacute and non-acute care
(excluding mental health care) (in-scope for the NHRA)
</t>
  </si>
  <si>
    <t xml:space="preserve">Other admitted care 
(excluding mental health care) (in-scope for the NHRA)
</t>
  </si>
  <si>
    <t xml:space="preserve">Admitted mental health care (in-scope for the NHRA)
</t>
  </si>
  <si>
    <t xml:space="preserve">Emergency care services (in-scope for the NHRA)
</t>
  </si>
  <si>
    <t xml:space="preserve">Non-admitted care (excluding emergency care) (in-scope for the NHRA)
</t>
  </si>
  <si>
    <t xml:space="preserve">Admitted acute care (excluding mental health care) (out-of-scope for the NHRA)
</t>
  </si>
  <si>
    <t xml:space="preserve">Admitted subacute and non-acute care (excluding mental health care) (out-of-scope for the NHRA)
</t>
  </si>
  <si>
    <t xml:space="preserve">Other admitted care (excluding mental health care) (out-of-scope for the NHRA)
</t>
  </si>
  <si>
    <t xml:space="preserve">Non-admitted care (excluding emergency care) (out-of-scope for the NHRA)
</t>
  </si>
  <si>
    <t xml:space="preserve">Admitted mental health care (out-of-scope for the NHRA)
</t>
  </si>
  <si>
    <t xml:space="preserve">Emergency care services (out-of-scope for the NHRA)
</t>
  </si>
  <si>
    <t xml:space="preserve">Use NHHD/METeOR definition, described under 'Guide for use' on webpage -&gt; http://meteor.aihw.gov.au/content/index.phtml/itemId/643082
Round to nearest dollar. Right justify, zero fill.
</t>
  </si>
  <si>
    <t xml:space="preserve">National Health Funding Pool - Commonwealth government component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</si>
  <si>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</si>
  <si>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</si>
  <si>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</si>
  <si>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Specialist paediatric unit
METeOR 620033
</t>
  </si>
  <si>
    <t xml:space="preserve">Psychiatric unit/ward
METeOR: 620003
</t>
  </si>
  <si>
    <t xml:space="preserve">Intensive care unit (level III)  
METeOR: 619894
</t>
  </si>
  <si>
    <t xml:space="preserve">Hospice care unit   
METeOR: 619860
</t>
  </si>
  <si>
    <t xml:space="preserve">Nursing home care unit   
METeOR: 619959
</t>
  </si>
  <si>
    <t xml:space="preserve">Geriatric assessment unit   
METeOR: 619809
</t>
  </si>
  <si>
    <t xml:space="preserve">Domiciliary care service
METeOR: 619790
</t>
  </si>
  <si>
    <t xml:space="preserve">Alcohol and drug unit  
METeOR: 619655
</t>
  </si>
  <si>
    <t xml:space="preserve">Acute spinal cord injury unit  
METeOR: 619640
</t>
  </si>
  <si>
    <t xml:space="preserve">Coronary care unit
METeOR: 619758
</t>
  </si>
  <si>
    <t xml:space="preserve">Cardiac surgery unit  
METeOR: 619713
</t>
  </si>
  <si>
    <t xml:space="preserve">Acute renal dialysis unit
METeOR: 619627
</t>
  </si>
  <si>
    <t xml:space="preserve">Maintenance renal dialysis unit 
METeOR: 619920
</t>
  </si>
  <si>
    <t xml:space="preserve">Burns Unit (level III) 
METeOR: 619702
</t>
  </si>
  <si>
    <t xml:space="preserve">Oncology unit   
METeOR: 619990
</t>
  </si>
  <si>
    <t xml:space="preserve">Major plastic/ reconstructive surgery unit 
METeOR: 619941
</t>
  </si>
  <si>
    <t xml:space="preserve">Neonatal intensive care unit (level III)  
METeOR: 619947
</t>
  </si>
  <si>
    <t xml:space="preserve">In-vitro fertilisation unit 
METeOR: 619877
</t>
  </si>
  <si>
    <t xml:space="preserve">Comprehensive epilepsy centre 
METeOR: 619743
</t>
  </si>
  <si>
    <t xml:space="preserve">Bone marrow transplantation unit    
METeOR: 619693
</t>
  </si>
  <si>
    <t xml:space="preserve">Renal transplantation unit     
METeOR: 620019
</t>
  </si>
  <si>
    <t xml:space="preserve">Liver transplantation unit  
METeOR: 619914
</t>
  </si>
  <si>
    <t xml:space="preserve">Pancreas transplantation unit 
METeOR: 619997
</t>
  </si>
  <si>
    <t xml:space="preserve">Clinical genetics unit
METeOR: 619723
</t>
  </si>
  <si>
    <t xml:space="preserve">Sleep centre   
METeOR: 620026
</t>
  </si>
  <si>
    <t xml:space="preserve">Neurosurgical unit 
METeOR: 619953
</t>
  </si>
  <si>
    <t xml:space="preserve">Infectious diseases unit  
METeOR: 619888
</t>
  </si>
  <si>
    <t xml:space="preserve">AIDS unit     
METeOR: 619614
</t>
  </si>
  <si>
    <t xml:space="preserve">Diabetes unit   
METeOR: 619769
</t>
  </si>
  <si>
    <t xml:space="preserve">Rehabilitation unit     
METeOR: 620010
</t>
  </si>
  <si>
    <t xml:space="preserve">Use NHHD/METeOR definition.
An indicator that teaching, associated with a university, is a major program activity of the establishment, as represented by a code.
1=Yes, 2=No 
</t>
  </si>
  <si>
    <t xml:space="preserve">Quality accreditation/certification standard
(not part of NMDS)
</t>
  </si>
  <si>
    <t xml:space="preserve">International Organisation for Standardisation ISO 9000 quality family 
METeOR: 302377
</t>
  </si>
  <si>
    <t xml:space="preserve">Australian Council on Healthcare Standards EQuIP 
METeOR: 302372
</t>
  </si>
  <si>
    <t xml:space="preserve">An indicator of whether the establishment holds any other accreditation not listed above. 
1=Yes, 2=No, 9=Unknown. 
</t>
  </si>
  <si>
    <t xml:space="preserve">National Safety and Quality Health Service Standards (NSQHS)
</t>
  </si>
  <si>
    <t xml:space="preserve">Other quality accreditation/certification standard
</t>
  </si>
  <si>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</si>
  <si>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 xml:space="preserve">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2016).
</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</si>
  <si>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</si>
  <si>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 xml:space="preserve">Medicare Provider number
</t>
  </si>
  <si>
    <t xml:space="preserve">Address—road number 1
(Start Range)
METeOR: 429586
</t>
  </si>
  <si>
    <t xml:space="preserve">Address—road name
METeOR: 429747
</t>
  </si>
  <si>
    <t xml:space="preserve">Address—suburb/town/locality name
METeOR: 429889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</si>
  <si>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</si>
  <si>
    <t>National Public Hospital Establishments Database - Establishment level - Data Request Specifications for 2020–21  
See the LHN/PHE NMDS specifications http://meteor.aihw.gov.au/content/index.phtml/itemId/713848</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</si>
  <si>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 xml:space="preserve">http://meteor.aihw.gov.au/content/index.phtml/itemId/727029
</t>
    </r>
  </si>
  <si>
    <t>Recurrent expenditure on contracted care by NHRA product stream
METeOR: 718103 &amp; 684914</t>
  </si>
  <si>
    <t>Total recurrent expenditure by NHRA product stream
METeOR: 718194 &amp; 608186</t>
  </si>
  <si>
    <t>Use NHHD/METeOR definition, described under 'Guide for use' on webpage -&gt; http://meteor.aihw.gov.au/content/index.phtml/itemId/718194
Round to nearest dollar. Right justify, zero fill.</t>
  </si>
  <si>
    <t>Use NHHD/METeOR definition, described under 'Guide for use' on webpage -&gt; http://meteor.aihw.gov.au/content/index.phtml/itemId/718103
Round to nearest dollar. Right justify, zero fill.</t>
  </si>
  <si>
    <t xml:space="preserve">Use NHHD/METeOR definition, described under 'Guide for use' on webpage -&gt; http://meteor.aihw.gov.au/content/index.phtml/itemId/718103
Round to nearest dollar. Right justify, zero fill.
</t>
  </si>
  <si>
    <t>Clinical pharmacology and/or toxicology service indicator
METeOR: 715743</t>
  </si>
  <si>
    <t>Clinical pharmacology and/or toxicology service indicator</t>
  </si>
  <si>
    <t>Admitted acute care
(excluding mental health care) (in-scope for the NHRA)</t>
  </si>
  <si>
    <t>Admitted subacute and non-acute care
(excluding mental health care) (in-scope for the NHRA)</t>
  </si>
  <si>
    <t>Other admitted care 
(excluding mental health care) (in-scope for the NHRA)</t>
  </si>
  <si>
    <t>Non-admitted care (excluding emergency care) (in-scope for the NHRA)</t>
  </si>
  <si>
    <t>Non-admitted care (excluding emergency care) (out-of-scope for the NHRA)</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</si>
  <si>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http://meteor.aihw.gov.au/content/index.phtml/itemId/713848</t>
    </r>
    <r>
      <rPr>
        <b/>
        <sz val="10"/>
        <rFont val="Arial"/>
        <family val="2"/>
      </rPr>
      <t xml:space="preserve">
Main changes compared to year 2019-20
</t>
    </r>
    <r>
      <rPr>
        <i/>
        <sz val="10"/>
        <rFont val="Arial"/>
        <family val="2"/>
      </rPr>
      <t>1. The addition of a new Specialisted Service Indicator 'Clinical pharmacology and/or toxicology service indicator';
2. The update of the list of LHN code.</t>
    </r>
  </si>
  <si>
    <t xml:space="preserve">Local Hospital Network identifier
METeOR ID: 727029
</t>
  </si>
  <si>
    <r>
      <t xml:space="preserve">Non-salary recurrent expenditure
METeOR: 616030 &amp; 542106 &amp; 616003           </t>
    </r>
    <r>
      <rPr>
        <i/>
        <sz val="10"/>
        <rFont val="Arial"/>
        <family val="2"/>
      </rPr>
      <t xml:space="preserve">  </t>
    </r>
  </si>
  <si>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rFont val="Arial"/>
        <family val="2"/>
      </rPr>
      <t xml:space="preserve">Optionally reported .
</t>
    </r>
  </si>
  <si>
    <r>
      <t xml:space="preserve">Use NHDD/METeOR definition
Road number for the address of the establishment, or </t>
    </r>
    <r>
      <rPr>
        <u/>
        <sz val="10"/>
        <rFont val="Arial"/>
        <family val="2"/>
      </rPr>
      <t>start of a range</t>
    </r>
    <r>
      <rPr>
        <sz val="10"/>
        <rFont val="Arial"/>
        <family val="2"/>
      </rPr>
      <t xml:space="preserve"> of road numbers
Right Justify, blank fill
</t>
    </r>
  </si>
  <si>
    <r>
      <t xml:space="preserve">Use NHDD/METeOR definition
Road number for the address of the establishment for the </t>
    </r>
    <r>
      <rPr>
        <u/>
        <sz val="10"/>
        <rFont val="Arial"/>
        <family val="2"/>
      </rPr>
      <t>end of a range</t>
    </r>
    <r>
      <rPr>
        <sz val="10"/>
        <rFont val="Arial"/>
        <family val="2"/>
      </rPr>
      <t xml:space="preserve"> of road numbers 
Right Justify, blank fill
</t>
    </r>
    <r>
      <rPr>
        <i/>
        <sz val="10"/>
        <rFont val="Arial"/>
        <family val="2"/>
      </rPr>
      <t>Optionally reported  - Where applicable for addresses with number ranges</t>
    </r>
    <r>
      <rPr>
        <sz val="10"/>
        <rFont val="Arial"/>
        <family val="2"/>
      </rPr>
      <t xml:space="preserve">
</t>
    </r>
  </si>
  <si>
    <r>
      <t>Use NHDD/METeOR definition. 
Right Justify, zero fill</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</si>
</sst>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name val="Calibri"/>
      <family val="2"/>
      <scheme val="minor"/>
    </font>
    <font>
      <sz val="8"/>
      <name val="Arial"/>
      <family val="2"/>
    </font>
    <font>
      <i/>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FF0000"/>
      <name val="Arial"/>
      <family val="2"/>
    </font>
    <font>
      <sz val="10"/>
      <name val="Arial"/>
      <family val="2"/>
    </font>
    <font>
      <i/>
      <sz val="10"/>
      <name val="Arial"/>
      <family val="2"/>
    </font>
    <font>
      <i/>
      <u/>
      <sz val="10"/>
      <name val="Arial"/>
      <family val="2"/>
    </font>
    <font>
      <b/>
      <i/>
      <sz val="10"/>
      <name val="Arial"/>
      <family val="2"/>
    </font>
    <font>
      <sz val="10"/>
      <color rgb="FFFF0000"/>
      <name val="Arial"/>
      <family val="2"/>
    </font>
    <font>
      <sz val="7"/>
      <name val="Arial"/>
      <family val="2"/>
    </font>
    <font>
      <b/>
      <sz val="12"/>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8" fillId="0" borderId="0"/>
    <xf numFmtId="0" fontId="5" fillId="0" borderId="0"/>
    <xf numFmtId="0" fontId="8" fillId="0" borderId="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7" applyNumberFormat="0" applyAlignment="0" applyProtection="0"/>
    <xf numFmtId="0" fontId="21" fillId="6" borderId="18" applyNumberFormat="0" applyAlignment="0" applyProtection="0"/>
    <xf numFmtId="0" fontId="22" fillId="6" borderId="17" applyNumberFormat="0" applyAlignment="0" applyProtection="0"/>
    <xf numFmtId="0" fontId="23" fillId="0" borderId="19" applyNumberFormat="0" applyFill="0" applyAlignment="0" applyProtection="0"/>
    <xf numFmtId="0" fontId="24" fillId="7" borderId="2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8"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29" fillId="0" borderId="0"/>
    <xf numFmtId="0" fontId="8" fillId="0" borderId="0"/>
    <xf numFmtId="0" fontId="8"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0" borderId="0"/>
    <xf numFmtId="0" fontId="1" fillId="0" borderId="0"/>
    <xf numFmtId="0" fontId="1" fillId="0" borderId="0"/>
    <xf numFmtId="0" fontId="1" fillId="0" borderId="0"/>
    <xf numFmtId="0" fontId="13"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8" fillId="0" borderId="0"/>
    <xf numFmtId="0" fontId="1" fillId="0" borderId="0"/>
  </cellStyleXfs>
  <cellXfs count="97">
    <xf numFmtId="0" fontId="0" fillId="0" borderId="0" xfId="0"/>
    <xf numFmtId="0" fontId="7" fillId="0" borderId="0" xfId="0" applyFont="1" applyFill="1" applyBorder="1" applyAlignment="1">
      <alignment horizontal="left" vertical="center"/>
    </xf>
    <xf numFmtId="0" fontId="8" fillId="0" borderId="10" xfId="0" quotePrefix="1" applyFont="1" applyFill="1" applyBorder="1" applyAlignment="1">
      <alignment horizontal="right" vertical="top" wrapText="1"/>
    </xf>
    <xf numFmtId="0" fontId="8" fillId="0" borderId="12" xfId="0" quotePrefix="1" applyFont="1" applyFill="1" applyBorder="1" applyAlignment="1">
      <alignment horizontal="right" vertical="top" wrapText="1"/>
    </xf>
    <xf numFmtId="0" fontId="7" fillId="0" borderId="0" xfId="0" applyFont="1" applyFill="1" applyBorder="1" applyAlignment="1">
      <alignment horizontal="left" vertical="top"/>
    </xf>
    <xf numFmtId="0" fontId="10" fillId="0" borderId="0" xfId="0" applyFont="1" applyFill="1"/>
    <xf numFmtId="0" fontId="10" fillId="0" borderId="7" xfId="0" applyFont="1" applyFill="1" applyBorder="1"/>
    <xf numFmtId="0" fontId="10" fillId="0" borderId="8" xfId="0" applyFont="1" applyFill="1" applyBorder="1"/>
    <xf numFmtId="0" fontId="10" fillId="0" borderId="9" xfId="0" applyFont="1" applyFill="1" applyBorder="1"/>
    <xf numFmtId="0" fontId="11" fillId="0" borderId="0" xfId="0" applyFont="1" applyFill="1" applyAlignment="1">
      <alignment wrapText="1"/>
    </xf>
    <xf numFmtId="0" fontId="11"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Alignment="1">
      <alignment vertical="top"/>
    </xf>
    <xf numFmtId="0" fontId="11" fillId="0" borderId="1" xfId="0" applyFont="1" applyFill="1" applyBorder="1" applyAlignment="1">
      <alignment wrapText="1"/>
    </xf>
    <xf numFmtId="0" fontId="11" fillId="0" borderId="5" xfId="85" applyFont="1" applyFill="1" applyBorder="1" applyAlignment="1">
      <alignment horizontal="left" wrapText="1"/>
    </xf>
    <xf numFmtId="0" fontId="11" fillId="0" borderId="4" xfId="85" applyFont="1" applyFill="1" applyBorder="1" applyAlignment="1">
      <alignment horizontal="left" wrapText="1"/>
    </xf>
    <xf numFmtId="0" fontId="9" fillId="0" borderId="0" xfId="0" applyFont="1" applyFill="1"/>
    <xf numFmtId="1" fontId="9" fillId="0" borderId="0" xfId="0" applyNumberFormat="1" applyFont="1" applyFill="1"/>
    <xf numFmtId="0" fontId="9" fillId="0" borderId="0" xfId="67" applyFont="1" applyFill="1" applyBorder="1" applyAlignment="1">
      <alignment horizontal="center"/>
    </xf>
    <xf numFmtId="1" fontId="9" fillId="0" borderId="0" xfId="0" applyNumberFormat="1" applyFont="1" applyFill="1" applyAlignment="1">
      <alignment vertical="top"/>
    </xf>
    <xf numFmtId="0" fontId="9" fillId="0" borderId="0" xfId="67" applyFont="1" applyFill="1" applyBorder="1" applyAlignment="1">
      <alignment horizontal="center" vertical="top"/>
    </xf>
    <xf numFmtId="0" fontId="9" fillId="0" borderId="0" xfId="0" applyFont="1" applyFill="1" applyAlignment="1">
      <alignment vertical="top" wrapText="1"/>
    </xf>
    <xf numFmtId="0" fontId="12" fillId="0" borderId="0" xfId="0" applyFont="1" applyFill="1" applyAlignment="1">
      <alignment vertical="top"/>
    </xf>
    <xf numFmtId="0" fontId="9" fillId="0" borderId="0" xfId="0" applyFont="1" applyFill="1" applyAlignment="1">
      <alignment vertical="center"/>
    </xf>
    <xf numFmtId="0" fontId="9" fillId="0" borderId="0" xfId="0" applyFont="1" applyFill="1" applyBorder="1" applyAlignment="1">
      <alignment vertical="top"/>
    </xf>
    <xf numFmtId="0" fontId="12" fillId="0" borderId="0" xfId="0" applyFont="1" applyFill="1" applyBorder="1" applyAlignment="1">
      <alignment vertical="center"/>
    </xf>
    <xf numFmtId="0" fontId="9" fillId="0" borderId="0" xfId="0" applyNumberFormat="1" applyFont="1" applyFill="1" applyAlignment="1">
      <alignment vertical="top"/>
    </xf>
    <xf numFmtId="0" fontId="8" fillId="0" borderId="1"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0" fontId="35" fillId="0" borderId="0" xfId="0" applyFont="1" applyFill="1"/>
    <xf numFmtId="1" fontId="35" fillId="0" borderId="0" xfId="0" applyNumberFormat="1" applyFont="1" applyFill="1"/>
    <xf numFmtId="0" fontId="35" fillId="0" borderId="0" xfId="67" applyFont="1" applyFill="1" applyBorder="1" applyAlignment="1">
      <alignment horizontal="center"/>
    </xf>
    <xf numFmtId="0" fontId="35" fillId="0" borderId="0" xfId="0" applyFont="1" applyFill="1" applyAlignment="1">
      <alignment vertical="top"/>
    </xf>
    <xf numFmtId="0" fontId="30" fillId="0" borderId="5" xfId="1" applyFont="1" applyFill="1" applyBorder="1" applyAlignment="1">
      <alignment wrapText="1"/>
    </xf>
    <xf numFmtId="0" fontId="8" fillId="0" borderId="0" xfId="0" applyFont="1" applyFill="1" applyAlignment="1">
      <alignment vertical="center"/>
    </xf>
    <xf numFmtId="0" fontId="8" fillId="0" borderId="0" xfId="0" applyFont="1" applyFill="1" applyAlignment="1">
      <alignment horizontal="center"/>
    </xf>
    <xf numFmtId="0" fontId="8" fillId="0" borderId="0" xfId="0" applyFont="1" applyFill="1"/>
    <xf numFmtId="0" fontId="11" fillId="0" borderId="12" xfId="1" applyFont="1" applyFill="1" applyBorder="1" applyAlignment="1">
      <alignment wrapText="1"/>
    </xf>
    <xf numFmtId="0" fontId="11" fillId="0" borderId="2" xfId="1" applyFont="1" applyFill="1" applyBorder="1" applyAlignment="1">
      <alignment wrapText="1"/>
    </xf>
    <xf numFmtId="0" fontId="11" fillId="0" borderId="13" xfId="1" applyFont="1" applyFill="1" applyBorder="1" applyAlignment="1">
      <alignment wrapText="1"/>
    </xf>
    <xf numFmtId="0" fontId="11" fillId="0" borderId="4" xfId="1" applyFont="1" applyFill="1" applyBorder="1" applyAlignment="1">
      <alignment wrapText="1"/>
    </xf>
    <xf numFmtId="0" fontId="36" fillId="0" borderId="5" xfId="1" applyFont="1" applyFill="1" applyBorder="1" applyAlignment="1">
      <alignment wrapText="1"/>
    </xf>
    <xf numFmtId="0" fontId="11" fillId="0" borderId="5" xfId="1" applyFont="1" applyFill="1" applyBorder="1" applyAlignment="1">
      <alignment wrapText="1"/>
    </xf>
    <xf numFmtId="0" fontId="11" fillId="0" borderId="6" xfId="85" applyFont="1" applyFill="1" applyBorder="1" applyAlignment="1">
      <alignment horizontal="left" wrapText="1"/>
    </xf>
    <xf numFmtId="0" fontId="11" fillId="0" borderId="6" xfId="1" applyFont="1" applyFill="1" applyBorder="1" applyAlignment="1">
      <alignment wrapText="1"/>
    </xf>
    <xf numFmtId="0" fontId="8" fillId="0" borderId="0" xfId="0" applyFont="1" applyFill="1" applyAlignment="1">
      <alignment vertical="top"/>
    </xf>
    <xf numFmtId="0" fontId="8" fillId="0" borderId="7" xfId="0" applyFont="1" applyFill="1" applyBorder="1" applyAlignment="1">
      <alignment horizontal="center" vertical="top"/>
    </xf>
    <xf numFmtId="0" fontId="8" fillId="0" borderId="8" xfId="0" applyFont="1" applyFill="1" applyBorder="1" applyAlignment="1">
      <alignment vertical="top"/>
    </xf>
    <xf numFmtId="0" fontId="8" fillId="0" borderId="8" xfId="0" applyNumberFormat="1" applyFont="1" applyFill="1" applyBorder="1" applyAlignment="1">
      <alignment vertical="top"/>
    </xf>
    <xf numFmtId="0" fontId="8" fillId="0" borderId="8" xfId="0" applyFont="1" applyFill="1" applyBorder="1" applyAlignment="1">
      <alignment horizontal="center" vertical="top"/>
    </xf>
    <xf numFmtId="0" fontId="8" fillId="0" borderId="9" xfId="0" applyFont="1" applyFill="1" applyBorder="1" applyAlignment="1">
      <alignment vertical="top"/>
    </xf>
    <xf numFmtId="0" fontId="7" fillId="0" borderId="4" xfId="0" applyFont="1" applyFill="1" applyBorder="1" applyAlignment="1">
      <alignment horizontal="left" vertical="top"/>
    </xf>
    <xf numFmtId="0" fontId="8" fillId="0" borderId="5" xfId="0" applyFont="1" applyFill="1" applyBorder="1" applyAlignment="1">
      <alignment vertical="top"/>
    </xf>
    <xf numFmtId="0" fontId="8" fillId="0" borderId="5" xfId="0" applyNumberFormat="1" applyFont="1" applyFill="1" applyBorder="1" applyAlignment="1">
      <alignment vertical="top"/>
    </xf>
    <xf numFmtId="0" fontId="8" fillId="0" borderId="5" xfId="0" applyFont="1" applyFill="1" applyBorder="1" applyAlignment="1">
      <alignment horizontal="center" vertical="top"/>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justify"/>
    </xf>
    <xf numFmtId="0" fontId="32" fillId="0" borderId="8" xfId="0" applyFont="1" applyFill="1" applyBorder="1" applyAlignment="1">
      <alignment horizontal="left" vertical="top" wrapText="1"/>
    </xf>
    <xf numFmtId="0" fontId="8" fillId="0" borderId="1" xfId="0" applyFont="1" applyFill="1" applyBorder="1" applyAlignment="1">
      <alignment horizontal="left" vertical="top" wrapText="1"/>
    </xf>
    <xf numFmtId="0" fontId="32" fillId="0" borderId="8" xfId="0" applyFont="1" applyFill="1" applyBorder="1" applyAlignment="1">
      <alignment horizontal="left" vertical="center"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xf>
    <xf numFmtId="0" fontId="32" fillId="0" borderId="8" xfId="0" applyFont="1" applyFill="1" applyBorder="1" applyAlignment="1">
      <alignment vertical="center"/>
    </xf>
    <xf numFmtId="0" fontId="8"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vertical="top" wrapText="1"/>
    </xf>
    <xf numFmtId="0" fontId="8" fillId="0" borderId="1" xfId="0" applyFont="1" applyFill="1" applyBorder="1" applyAlignment="1">
      <alignment horizontal="left" vertical="top"/>
    </xf>
    <xf numFmtId="0" fontId="37" fillId="0" borderId="4" xfId="0" applyFont="1" applyFill="1" applyBorder="1" applyAlignment="1">
      <alignment horizontal="center" vertical="center" wrapText="1"/>
    </xf>
    <xf numFmtId="0" fontId="8" fillId="0" borderId="5" xfId="0" applyFont="1" applyBorder="1" applyAlignment="1">
      <alignment horizontal="center" vertical="center"/>
    </xf>
    <xf numFmtId="0" fontId="32" fillId="0" borderId="4" xfId="0" applyFont="1" applyFill="1" applyBorder="1" applyAlignment="1">
      <alignment horizontal="left" vertical="center" wrapText="1"/>
    </xf>
    <xf numFmtId="0" fontId="8" fillId="0" borderId="5" xfId="0" applyFont="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4" xfId="0" applyFont="1" applyFill="1" applyBorder="1" applyAlignment="1">
      <alignment vertical="top" wrapText="1"/>
    </xf>
    <xf numFmtId="0" fontId="7" fillId="0" borderId="5" xfId="0" applyFont="1" applyFill="1" applyBorder="1" applyAlignment="1">
      <alignment vertical="top" wrapText="1"/>
    </xf>
    <xf numFmtId="0" fontId="34" fillId="0" borderId="4" xfId="0" applyFont="1" applyFill="1" applyBorder="1" applyAlignment="1">
      <alignment vertical="center" wrapText="1"/>
    </xf>
    <xf numFmtId="0" fontId="7" fillId="0" borderId="5" xfId="0" applyFont="1" applyFill="1" applyBorder="1" applyAlignment="1">
      <alignment vertical="center" wrapText="1"/>
    </xf>
    <xf numFmtId="0" fontId="8" fillId="0" borderId="5" xfId="0" applyFont="1" applyFill="1" applyBorder="1" applyAlignment="1">
      <alignment vertical="center" wrapText="1"/>
    </xf>
    <xf numFmtId="0" fontId="34" fillId="0" borderId="5" xfId="0" applyFont="1" applyFill="1" applyBorder="1" applyAlignment="1">
      <alignmen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6" xfId="0" applyFont="1" applyBorder="1" applyAlignment="1">
      <alignment horizontal="center" vertical="center"/>
    </xf>
    <xf numFmtId="0" fontId="8" fillId="0" borderId="6" xfId="0" applyFont="1" applyBorder="1" applyAlignment="1">
      <alignment horizontal="left" vertical="center" wrapText="1"/>
    </xf>
  </cellXfs>
  <cellStyles count="113">
    <cellStyle name="20% - Accent1" xfId="23" builtinId="30" customBuiltin="1"/>
    <cellStyle name="20% - Accent1 2" xfId="50"/>
    <cellStyle name="20% - Accent1 2 2" xfId="94"/>
    <cellStyle name="20% - Accent1 3" xfId="73"/>
    <cellStyle name="20% - Accent2" xfId="27" builtinId="34" customBuiltin="1"/>
    <cellStyle name="20% - Accent2 2" xfId="52"/>
    <cellStyle name="20% - Accent2 2 2" xfId="96"/>
    <cellStyle name="20% - Accent2 3" xfId="75"/>
    <cellStyle name="20% - Accent3" xfId="31" builtinId="38" customBuiltin="1"/>
    <cellStyle name="20% - Accent3 2" xfId="54"/>
    <cellStyle name="20% - Accent3 2 2" xfId="98"/>
    <cellStyle name="20% - Accent3 3" xfId="77"/>
    <cellStyle name="20% - Accent4" xfId="35" builtinId="42" customBuiltin="1"/>
    <cellStyle name="20% - Accent4 2" xfId="56"/>
    <cellStyle name="20% - Accent4 2 2" xfId="100"/>
    <cellStyle name="20% - Accent4 3" xfId="79"/>
    <cellStyle name="20% - Accent5" xfId="39" builtinId="46" customBuiltin="1"/>
    <cellStyle name="20% - Accent5 2" xfId="58"/>
    <cellStyle name="20% - Accent5 2 2" xfId="102"/>
    <cellStyle name="20% - Accent5 3" xfId="81"/>
    <cellStyle name="20% - Accent6" xfId="43" builtinId="50" customBuiltin="1"/>
    <cellStyle name="20% - Accent6 2" xfId="60"/>
    <cellStyle name="20% - Accent6 2 2" xfId="104"/>
    <cellStyle name="20% - Accent6 3" xfId="83"/>
    <cellStyle name="40% - Accent1" xfId="24" builtinId="31" customBuiltin="1"/>
    <cellStyle name="40% - Accent1 2" xfId="51"/>
    <cellStyle name="40% - Accent1 2 2" xfId="95"/>
    <cellStyle name="40% - Accent1 3" xfId="74"/>
    <cellStyle name="40% - Accent2" xfId="28" builtinId="35" customBuiltin="1"/>
    <cellStyle name="40% - Accent2 2" xfId="53"/>
    <cellStyle name="40% - Accent2 2 2" xfId="97"/>
    <cellStyle name="40% - Accent2 3" xfId="76"/>
    <cellStyle name="40% - Accent3" xfId="32" builtinId="39" customBuiltin="1"/>
    <cellStyle name="40% - Accent3 2" xfId="55"/>
    <cellStyle name="40% - Accent3 2 2" xfId="99"/>
    <cellStyle name="40% - Accent3 3" xfId="78"/>
    <cellStyle name="40% - Accent4" xfId="36" builtinId="43" customBuiltin="1"/>
    <cellStyle name="40% - Accent4 2" xfId="57"/>
    <cellStyle name="40% - Accent4 2 2" xfId="101"/>
    <cellStyle name="40% - Accent4 3" xfId="80"/>
    <cellStyle name="40% - Accent5" xfId="40" builtinId="47" customBuiltin="1"/>
    <cellStyle name="40% - Accent5 2" xfId="59"/>
    <cellStyle name="40% - Accent5 2 2" xfId="103"/>
    <cellStyle name="40% - Accent5 3" xfId="82"/>
    <cellStyle name="40% - Accent6" xfId="44" builtinId="51" customBuiltin="1"/>
    <cellStyle name="40% - Accent6 2" xfId="61"/>
    <cellStyle name="40% - Accent6 2 2" xfId="105"/>
    <cellStyle name="40% - Accent6 3" xfId="84"/>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cellStyle name="Normal 2" xfId="1"/>
    <cellStyle name="Normal 2 2" xfId="4"/>
    <cellStyle name="Normal 2 2 2" xfId="65"/>
    <cellStyle name="Normal 2 2 2 2" xfId="108"/>
    <cellStyle name="Normal 2 2 3" xfId="88"/>
    <cellStyle name="Normal 2 3" xfId="63"/>
    <cellStyle name="Normal 2 3 2" xfId="106"/>
    <cellStyle name="Normal 2 4" xfId="86"/>
    <cellStyle name="Normal 3" xfId="3"/>
    <cellStyle name="Normal 3 2" xfId="5"/>
    <cellStyle name="Normal 3 2 2" xfId="70"/>
    <cellStyle name="Normal 3 3" xfId="69"/>
    <cellStyle name="Normal 4" xfId="2"/>
    <cellStyle name="Normal 4 2" xfId="64"/>
    <cellStyle name="Normal 4 2 2" xfId="107"/>
    <cellStyle name="Normal 4 3" xfId="87"/>
    <cellStyle name="Normal 5" xfId="46"/>
    <cellStyle name="Normal 5 2" xfId="66"/>
    <cellStyle name="Normal 5 2 2" xfId="109"/>
    <cellStyle name="Normal 5 3" xfId="90"/>
    <cellStyle name="Normal 6" xfId="48"/>
    <cellStyle name="Normal 6 2" xfId="71"/>
    <cellStyle name="Normal 6 2 2" xfId="112"/>
    <cellStyle name="Normal 6 3" xfId="62"/>
    <cellStyle name="Normal 6 4" xfId="92"/>
    <cellStyle name="Normal 7" xfId="68"/>
    <cellStyle name="Normal 7 2" xfId="111"/>
    <cellStyle name="Normal 8" xfId="49"/>
    <cellStyle name="Normal 8 2" xfId="93"/>
    <cellStyle name="Normal 9" xfId="72"/>
    <cellStyle name="Note 2" xfId="47"/>
    <cellStyle name="Note 2 2" xfId="67"/>
    <cellStyle name="Note 2 2 2" xfId="110"/>
    <cellStyle name="Note 2 3" xfId="91"/>
    <cellStyle name="Output" xfId="15" builtinId="21" customBuiltin="1"/>
    <cellStyle name="Title" xfId="6" builtinId="15" customBuiltin="1"/>
    <cellStyle name="Title 2" xfId="89"/>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4</xdr:col>
      <xdr:colOff>1092200</xdr:colOff>
      <xdr:row>0</xdr:row>
      <xdr:rowOff>794653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051"/>
          <a:ext cx="4235450" cy="775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P214"/>
  <sheetViews>
    <sheetView tabSelected="1" showRuler="0" zoomScale="85" zoomScaleNormal="85" zoomScaleSheetLayoutView="55" zoomScalePageLayoutView="115" workbookViewId="0"/>
  </sheetViews>
  <sheetFormatPr defaultColWidth="9.1796875" defaultRowHeight="12.5" x14ac:dyDescent="0.25"/>
  <cols>
    <col min="1" max="1" width="6.1796875" style="11" customWidth="1"/>
    <col min="2" max="2" width="19.1796875" style="12" customWidth="1"/>
    <col min="3" max="3" width="10.81640625" style="26" customWidth="1"/>
    <col min="4" max="4" width="8.81640625" style="11" customWidth="1"/>
    <col min="5" max="5" width="88.54296875" style="12" customWidth="1"/>
    <col min="6" max="6" width="9.1796875" style="12"/>
    <col min="7" max="7" width="9.1796875" style="19"/>
    <col min="8" max="8" width="9.1796875" style="20"/>
    <col min="9" max="16384" width="9.1796875" style="12"/>
  </cols>
  <sheetData>
    <row r="1" spans="1:8" ht="64" customHeight="1" x14ac:dyDescent="0.25">
      <c r="A1" s="47"/>
      <c r="B1" s="48"/>
      <c r="C1" s="49"/>
      <c r="D1" s="50"/>
      <c r="E1" s="51"/>
    </row>
    <row r="2" spans="1:8" s="16" customFormat="1" ht="46" customHeight="1" x14ac:dyDescent="0.25">
      <c r="A2" s="69" t="s">
        <v>321</v>
      </c>
      <c r="B2" s="70"/>
      <c r="C2" s="70"/>
      <c r="D2" s="70"/>
      <c r="E2" s="95"/>
      <c r="G2" s="17"/>
      <c r="H2" s="18"/>
    </row>
    <row r="3" spans="1:8" s="16" customFormat="1" ht="223.5" customHeight="1" x14ac:dyDescent="0.25">
      <c r="A3" s="71" t="s">
        <v>335</v>
      </c>
      <c r="B3" s="72"/>
      <c r="C3" s="72"/>
      <c r="D3" s="72"/>
      <c r="E3" s="96"/>
      <c r="G3" s="17"/>
      <c r="H3" s="18"/>
    </row>
    <row r="4" spans="1:8" ht="16.5" customHeight="1" x14ac:dyDescent="0.25">
      <c r="A4" s="52" t="s">
        <v>209</v>
      </c>
      <c r="B4" s="53"/>
      <c r="C4" s="54"/>
      <c r="D4" s="55"/>
      <c r="E4" s="29"/>
    </row>
    <row r="5" spans="1:8" s="16" customFormat="1" ht="26" x14ac:dyDescent="0.25">
      <c r="A5" s="56" t="s">
        <v>7</v>
      </c>
      <c r="B5" s="56" t="s">
        <v>12</v>
      </c>
      <c r="C5" s="57" t="s">
        <v>3</v>
      </c>
      <c r="D5" s="57" t="s">
        <v>13</v>
      </c>
      <c r="E5" s="56" t="s">
        <v>15</v>
      </c>
      <c r="G5" s="17"/>
      <c r="H5" s="18"/>
    </row>
    <row r="6" spans="1:8" s="16" customFormat="1" ht="350" x14ac:dyDescent="0.25">
      <c r="A6" s="58">
        <v>1</v>
      </c>
      <c r="B6" s="29" t="s">
        <v>26</v>
      </c>
      <c r="C6" s="27" t="s">
        <v>6</v>
      </c>
      <c r="D6" s="28" t="s">
        <v>14</v>
      </c>
      <c r="E6" s="29" t="s">
        <v>234</v>
      </c>
      <c r="G6" s="17"/>
      <c r="H6" s="18"/>
    </row>
    <row r="7" spans="1:8" s="21" customFormat="1" ht="155" customHeight="1" x14ac:dyDescent="0.25">
      <c r="A7" s="28">
        <f>A6+1</f>
        <v>2</v>
      </c>
      <c r="B7" s="29" t="s">
        <v>336</v>
      </c>
      <c r="C7" s="27" t="str">
        <f>IF(MID(D7,FIND("(",D7)+1,FIND(")",D7)-FIND("(",D7)-1)-1=0,RIGHT(C6,LEN(C6)-IFERROR(FIND("-",C6),0))+1,(RIGHT(C6,LEN(C6)-IFERROR(FIND("-",C6),0))+1)&amp;"-"&amp;(RIGHT(C6,LEN(C6)-IFERROR(FIND("-",C6),0))+MID(D7,FIND("(",D7)+1,FIND(")",D7)-FIND("(",D7)-1)))</f>
        <v>10-12</v>
      </c>
      <c r="D7" s="28" t="s">
        <v>43</v>
      </c>
      <c r="E7" s="29" t="s">
        <v>322</v>
      </c>
      <c r="F7" s="16"/>
      <c r="G7" s="17"/>
      <c r="H7" s="18"/>
    </row>
    <row r="8" spans="1:8" ht="122.5" customHeight="1" x14ac:dyDescent="0.25">
      <c r="A8" s="28">
        <f>A7+1</f>
        <v>3</v>
      </c>
      <c r="B8" s="29" t="s">
        <v>105</v>
      </c>
      <c r="C8" s="27">
        <f>IF(MID(D8,FIND("(",D8)+1,FIND(")",D8)-FIND("(",D8)-1)-1=0,RIGHT(C7,LEN(C7)-IFERROR(FIND("-",C7),0))+1,(RIGHT(C7,LEN(C7)-IFERROR(FIND("-",C7),0))+1)&amp;"-"&amp;(RIGHT(C7,LEN(C7)-IFERROR(FIND("-",C7),0))+MID(D8,FIND("(",D8)+1,FIND(")",D8)-FIND("(",D8)-1)))</f>
        <v>13</v>
      </c>
      <c r="D8" s="28" t="s">
        <v>34</v>
      </c>
      <c r="E8" s="29" t="s">
        <v>235</v>
      </c>
      <c r="F8" s="16"/>
      <c r="G8" s="17"/>
      <c r="H8" s="18"/>
    </row>
    <row r="9" spans="1:8" s="21" customFormat="1" ht="62.5" x14ac:dyDescent="0.25">
      <c r="A9" s="28">
        <f>A8+1</f>
        <v>4</v>
      </c>
      <c r="B9" s="29" t="s">
        <v>38</v>
      </c>
      <c r="C9" s="27" t="str">
        <f>IF(MID(D9,FIND("(",D9)+1,FIND(")",D9)-FIND("(",D9)-1)-1=0,RIGHT(C8,LEN(C8)-IFERROR(FIND("-",C8),0))+1,(RIGHT(C8,LEN(C8)-IFERROR(FIND("-",C8),0))+1)&amp;"-"&amp;(RIGHT(C8,LEN(C8)-IFERROR(FIND("-",C8),0))+MID(D9,FIND("(",D9)+1,FIND(")",D9)-FIND("(",D9)-1)))</f>
        <v>14-22</v>
      </c>
      <c r="D9" s="28" t="s">
        <v>37</v>
      </c>
      <c r="E9" s="29" t="s">
        <v>233</v>
      </c>
      <c r="F9" s="16"/>
      <c r="G9" s="17"/>
      <c r="H9" s="18"/>
    </row>
    <row r="10" spans="1:8" ht="181" customHeight="1" collapsed="1" x14ac:dyDescent="0.25">
      <c r="A10" s="75" t="s">
        <v>193</v>
      </c>
      <c r="B10" s="76"/>
      <c r="C10" s="76"/>
      <c r="D10" s="76"/>
      <c r="E10" s="59" t="s">
        <v>225</v>
      </c>
      <c r="F10" s="16"/>
      <c r="G10" s="17"/>
      <c r="H10" s="18"/>
    </row>
    <row r="11" spans="1:8" ht="109.75" customHeight="1" x14ac:dyDescent="0.25">
      <c r="A11" s="28">
        <f>A9+1</f>
        <v>5</v>
      </c>
      <c r="B11" s="29" t="s">
        <v>57</v>
      </c>
      <c r="C11" s="27" t="str">
        <f>IF(MID(D11,FIND("(",D11)+1,FIND(")",D11)-FIND("(",D11)-1)-1=0,RIGHT(C9,LEN(C9)-IFERROR(FIND("-",C9),0))+1,(RIGHT(C9,LEN(C9)-IFERROR(FIND("-",C9),0))+1)&amp;"-"&amp;(RIGHT(C9,LEN(C9)-IFERROR(FIND("-",C9),0))+MID(D11,FIND("(",D11)+1,FIND(")",D11)-FIND("(",D11)-1)))</f>
        <v>23-31</v>
      </c>
      <c r="D11" s="28" t="s">
        <v>33</v>
      </c>
      <c r="E11" s="60" t="s">
        <v>236</v>
      </c>
      <c r="F11" s="16"/>
      <c r="G11" s="17"/>
      <c r="H11" s="18"/>
    </row>
    <row r="12" spans="1:8" ht="84.5" customHeight="1" x14ac:dyDescent="0.25">
      <c r="A12" s="28">
        <f>A11+1</f>
        <v>6</v>
      </c>
      <c r="B12" s="29" t="s">
        <v>58</v>
      </c>
      <c r="C12" s="27" t="str">
        <f t="shared" ref="C12:C22" si="0">IF(MID(D12,FIND("(",D12)+1,FIND(")",D12)-FIND("(",D12)-1)-1=0,RIGHT(C11,LEN(C11)-IFERROR(FIND("-",C11),0))+1,(RIGHT(C11,LEN(C11)-IFERROR(FIND("-",C11),0))+1)&amp;"-"&amp;(RIGHT(C11,LEN(C11)-IFERROR(FIND("-",C11),0))+MID(D12,FIND("(",D12)+1,FIND(")",D12)-FIND("(",D12)-1)))</f>
        <v>32-40</v>
      </c>
      <c r="D12" s="28" t="s">
        <v>33</v>
      </c>
      <c r="E12" s="60" t="s">
        <v>237</v>
      </c>
      <c r="F12" s="16"/>
      <c r="G12" s="17"/>
      <c r="H12" s="18"/>
    </row>
    <row r="13" spans="1:8" ht="125" x14ac:dyDescent="0.25">
      <c r="A13" s="28">
        <f t="shared" ref="A13:A22" si="1">A12+1</f>
        <v>7</v>
      </c>
      <c r="B13" s="29" t="s">
        <v>59</v>
      </c>
      <c r="C13" s="27" t="str">
        <f t="shared" si="0"/>
        <v>41-49</v>
      </c>
      <c r="D13" s="28" t="s">
        <v>33</v>
      </c>
      <c r="E13" s="60" t="s">
        <v>54</v>
      </c>
      <c r="F13" s="16"/>
      <c r="G13" s="17"/>
      <c r="H13" s="18"/>
    </row>
    <row r="14" spans="1:8" ht="62.5" x14ac:dyDescent="0.25">
      <c r="A14" s="28">
        <f t="shared" si="1"/>
        <v>8</v>
      </c>
      <c r="B14" s="29" t="s">
        <v>126</v>
      </c>
      <c r="C14" s="27" t="str">
        <f t="shared" si="0"/>
        <v>50-58</v>
      </c>
      <c r="D14" s="28" t="s">
        <v>33</v>
      </c>
      <c r="E14" s="60" t="s">
        <v>238</v>
      </c>
      <c r="F14" s="16"/>
      <c r="G14" s="17"/>
      <c r="H14" s="18"/>
    </row>
    <row r="15" spans="1:8" ht="100" x14ac:dyDescent="0.25">
      <c r="A15" s="28">
        <f t="shared" si="1"/>
        <v>9</v>
      </c>
      <c r="B15" s="29" t="s">
        <v>127</v>
      </c>
      <c r="C15" s="27" t="str">
        <f t="shared" si="0"/>
        <v>59-67</v>
      </c>
      <c r="D15" s="28" t="s">
        <v>33</v>
      </c>
      <c r="E15" s="60" t="s">
        <v>239</v>
      </c>
      <c r="F15" s="16"/>
      <c r="G15" s="17"/>
      <c r="H15" s="18"/>
    </row>
    <row r="16" spans="1:8" ht="62.5" x14ac:dyDescent="0.25">
      <c r="A16" s="28">
        <f t="shared" si="1"/>
        <v>10</v>
      </c>
      <c r="B16" s="29" t="s">
        <v>194</v>
      </c>
      <c r="C16" s="27" t="str">
        <f t="shared" si="0"/>
        <v>68-76</v>
      </c>
      <c r="D16" s="28" t="s">
        <v>33</v>
      </c>
      <c r="E16" s="60" t="s">
        <v>55</v>
      </c>
      <c r="F16" s="16"/>
      <c r="G16" s="17"/>
      <c r="H16" s="18"/>
    </row>
    <row r="17" spans="1:8" ht="46.5" customHeight="1" x14ac:dyDescent="0.25">
      <c r="A17" s="28">
        <f t="shared" si="1"/>
        <v>11</v>
      </c>
      <c r="B17" s="29" t="s">
        <v>24</v>
      </c>
      <c r="C17" s="27" t="str">
        <f t="shared" si="0"/>
        <v>77-85</v>
      </c>
      <c r="D17" s="28" t="s">
        <v>33</v>
      </c>
      <c r="E17" s="60" t="str">
        <f>"Use NHHD/METeOR definition.
(right justify, zero fill)
Sum of item "&amp;A13&amp;" to "&amp;A16&amp;" above."</f>
        <v>Use NHHD/METeOR definition.
(right justify, zero fill)
Sum of item 7 to 10 above.</v>
      </c>
      <c r="F17" s="16"/>
      <c r="G17" s="17"/>
      <c r="H17" s="18"/>
    </row>
    <row r="18" spans="1:8" ht="87.5" x14ac:dyDescent="0.25">
      <c r="A18" s="28">
        <f t="shared" si="1"/>
        <v>12</v>
      </c>
      <c r="B18" s="29" t="s">
        <v>121</v>
      </c>
      <c r="C18" s="27" t="str">
        <f t="shared" si="0"/>
        <v>86-94</v>
      </c>
      <c r="D18" s="28" t="s">
        <v>33</v>
      </c>
      <c r="E18" s="60" t="s">
        <v>240</v>
      </c>
      <c r="F18" s="16"/>
      <c r="G18" s="17"/>
      <c r="H18" s="18"/>
    </row>
    <row r="19" spans="1:8" ht="87.5" x14ac:dyDescent="0.25">
      <c r="A19" s="28">
        <f t="shared" si="1"/>
        <v>13</v>
      </c>
      <c r="B19" s="29" t="s">
        <v>195</v>
      </c>
      <c r="C19" s="27" t="str">
        <f t="shared" si="0"/>
        <v>95-103</v>
      </c>
      <c r="D19" s="28" t="s">
        <v>33</v>
      </c>
      <c r="E19" s="60" t="s">
        <v>241</v>
      </c>
      <c r="F19" s="16"/>
      <c r="G19" s="17"/>
      <c r="H19" s="18"/>
    </row>
    <row r="20" spans="1:8" ht="87.5" x14ac:dyDescent="0.25">
      <c r="A20" s="28">
        <f t="shared" si="1"/>
        <v>14</v>
      </c>
      <c r="B20" s="29" t="s">
        <v>123</v>
      </c>
      <c r="C20" s="27" t="str">
        <f t="shared" si="0"/>
        <v>104-112</v>
      </c>
      <c r="D20" s="28" t="s">
        <v>33</v>
      </c>
      <c r="E20" s="60" t="s">
        <v>242</v>
      </c>
      <c r="F20" s="16"/>
      <c r="G20" s="17"/>
      <c r="H20" s="18"/>
    </row>
    <row r="21" spans="1:8" ht="87.5" x14ac:dyDescent="0.25">
      <c r="A21" s="28">
        <f t="shared" si="1"/>
        <v>15</v>
      </c>
      <c r="B21" s="29" t="s">
        <v>131</v>
      </c>
      <c r="C21" s="27" t="str">
        <f t="shared" si="0"/>
        <v>113-121</v>
      </c>
      <c r="D21" s="28" t="s">
        <v>33</v>
      </c>
      <c r="E21" s="60" t="s">
        <v>243</v>
      </c>
      <c r="F21" s="16"/>
      <c r="G21" s="17"/>
      <c r="H21" s="18"/>
    </row>
    <row r="22" spans="1:8" ht="25" x14ac:dyDescent="0.25">
      <c r="A22" s="28">
        <f t="shared" si="1"/>
        <v>16</v>
      </c>
      <c r="B22" s="29" t="s">
        <v>25</v>
      </c>
      <c r="C22" s="27" t="str">
        <f t="shared" si="0"/>
        <v>122-130</v>
      </c>
      <c r="D22" s="28" t="s">
        <v>33</v>
      </c>
      <c r="E22" s="60" t="s">
        <v>56</v>
      </c>
      <c r="F22" s="16"/>
      <c r="G22" s="17"/>
      <c r="H22" s="18"/>
    </row>
    <row r="23" spans="1:8" s="22" customFormat="1" ht="122" customHeight="1" collapsed="1" x14ac:dyDescent="0.25">
      <c r="A23" s="77" t="s">
        <v>196</v>
      </c>
      <c r="B23" s="78"/>
      <c r="C23" s="78"/>
      <c r="D23" s="78"/>
      <c r="E23" s="61" t="s">
        <v>244</v>
      </c>
      <c r="F23" s="16"/>
      <c r="G23" s="17"/>
      <c r="H23" s="18"/>
    </row>
    <row r="24" spans="1:8" ht="112.5" x14ac:dyDescent="0.25">
      <c r="A24" s="28" t="str">
        <f>(A22+1)&amp;"a"</f>
        <v>17a</v>
      </c>
      <c r="B24" s="29" t="s">
        <v>60</v>
      </c>
      <c r="C24" s="27" t="str">
        <f>IF(MID(D24,FIND("(",D24)+1,FIND(")",D24)-FIND("(",D24)-1)-1=0,RIGHT(C22,LEN(C22)-IFERROR(FIND("-",C22),0))+1,(RIGHT(C22,LEN(C22)-IFERROR(FIND("-",C22),0))+1)&amp;"-"&amp;(RIGHT(C22,LEN(C22)-IFERROR(FIND("-",C22),0))+MID(D24,FIND("(",D24)+1,FIND(")",D24)-FIND("(",D24)-1)))</f>
        <v>131-144</v>
      </c>
      <c r="D24" s="28" t="s">
        <v>35</v>
      </c>
      <c r="E24" s="60" t="s">
        <v>245</v>
      </c>
      <c r="F24" s="16"/>
      <c r="G24" s="17"/>
      <c r="H24" s="18"/>
    </row>
    <row r="25" spans="1:8" ht="73.5" customHeight="1" x14ac:dyDescent="0.25">
      <c r="A25" s="28" t="str">
        <f>(A22+1)&amp;"b"</f>
        <v>17b</v>
      </c>
      <c r="B25" s="29" t="s">
        <v>52</v>
      </c>
      <c r="C25" s="27">
        <f t="shared" ref="C25:C47" si="2">IF(MID(D25,FIND("(",D25)+1,FIND(")",D25)-FIND("(",D25)-1)-1=0,RIGHT(C24,LEN(C24)-IFERROR(FIND("-",C24),0))+1,(RIGHT(C24,LEN(C24)-IFERROR(FIND("-",C24),0))+1)&amp;"-"&amp;(RIGHT(C24,LEN(C24)-IFERROR(FIND("-",C24),0))+MID(D25,FIND("(",D25)+1,FIND(")",D25)-FIND("(",D25)-1)))</f>
        <v>145</v>
      </c>
      <c r="D25" s="28" t="s">
        <v>34</v>
      </c>
      <c r="E25" s="60"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16"/>
      <c r="G25" s="17"/>
      <c r="H25" s="18"/>
    </row>
    <row r="26" spans="1:8" ht="100" x14ac:dyDescent="0.25">
      <c r="A26" s="62" t="str">
        <f>(LEFT(A24,2)+1)&amp;RIGHT(A24,1)</f>
        <v>18a</v>
      </c>
      <c r="B26" s="29" t="s">
        <v>53</v>
      </c>
      <c r="C26" s="27" t="str">
        <f t="shared" si="2"/>
        <v>146-159</v>
      </c>
      <c r="D26" s="28" t="s">
        <v>35</v>
      </c>
      <c r="E26" s="60" t="s">
        <v>246</v>
      </c>
      <c r="F26" s="16"/>
      <c r="G26" s="17"/>
      <c r="H26" s="18"/>
    </row>
    <row r="27" spans="1:8" ht="74" customHeight="1" x14ac:dyDescent="0.25">
      <c r="A27" s="62" t="str">
        <f t="shared" ref="A27:A47" si="3">(LEFT(A25,2)+1)&amp;RIGHT(A25,1)</f>
        <v>18b</v>
      </c>
      <c r="B27" s="29" t="s">
        <v>52</v>
      </c>
      <c r="C27" s="27">
        <f t="shared" si="2"/>
        <v>160</v>
      </c>
      <c r="D27" s="28" t="s">
        <v>34</v>
      </c>
      <c r="E27" s="60"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16"/>
      <c r="G27" s="17"/>
      <c r="H27" s="18"/>
    </row>
    <row r="28" spans="1:8" ht="125" x14ac:dyDescent="0.25">
      <c r="A28" s="62" t="str">
        <f t="shared" si="3"/>
        <v>19a</v>
      </c>
      <c r="B28" s="29" t="s">
        <v>59</v>
      </c>
      <c r="C28" s="27" t="str">
        <f t="shared" si="2"/>
        <v>161-174</v>
      </c>
      <c r="D28" s="28" t="s">
        <v>35</v>
      </c>
      <c r="E28" s="60" t="s">
        <v>247</v>
      </c>
      <c r="F28" s="16"/>
      <c r="G28" s="17"/>
      <c r="H28" s="18"/>
    </row>
    <row r="29" spans="1:8" ht="74.5" customHeight="1" x14ac:dyDescent="0.25">
      <c r="A29" s="62" t="str">
        <f t="shared" si="3"/>
        <v>19b</v>
      </c>
      <c r="B29" s="29" t="s">
        <v>52</v>
      </c>
      <c r="C29" s="27">
        <f t="shared" si="2"/>
        <v>175</v>
      </c>
      <c r="D29" s="28" t="s">
        <v>34</v>
      </c>
      <c r="E29" s="60"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16"/>
      <c r="G29" s="17"/>
      <c r="H29" s="18"/>
    </row>
    <row r="30" spans="1:8" ht="62.5" x14ac:dyDescent="0.25">
      <c r="A30" s="62" t="str">
        <f t="shared" si="3"/>
        <v>20a</v>
      </c>
      <c r="B30" s="29" t="s">
        <v>126</v>
      </c>
      <c r="C30" s="27" t="str">
        <f t="shared" si="2"/>
        <v>176-189</v>
      </c>
      <c r="D30" s="28" t="s">
        <v>35</v>
      </c>
      <c r="E30" s="60" t="s">
        <v>248</v>
      </c>
      <c r="F30" s="16"/>
      <c r="G30" s="17"/>
      <c r="H30" s="18"/>
    </row>
    <row r="31" spans="1:8" ht="73.5" customHeight="1" x14ac:dyDescent="0.25">
      <c r="A31" s="62" t="str">
        <f t="shared" si="3"/>
        <v>20b</v>
      </c>
      <c r="B31" s="29" t="s">
        <v>52</v>
      </c>
      <c r="C31" s="27">
        <f t="shared" si="2"/>
        <v>190</v>
      </c>
      <c r="D31" s="28" t="s">
        <v>34</v>
      </c>
      <c r="E31" s="60"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16"/>
      <c r="G31" s="17"/>
      <c r="H31" s="18"/>
    </row>
    <row r="32" spans="1:8" ht="100" x14ac:dyDescent="0.25">
      <c r="A32" s="62" t="str">
        <f t="shared" si="3"/>
        <v>21a</v>
      </c>
      <c r="B32" s="29" t="s">
        <v>127</v>
      </c>
      <c r="C32" s="27" t="str">
        <f t="shared" si="2"/>
        <v>191-204</v>
      </c>
      <c r="D32" s="28" t="s">
        <v>35</v>
      </c>
      <c r="E32" s="60" t="s">
        <v>249</v>
      </c>
      <c r="F32" s="16"/>
      <c r="G32" s="17"/>
      <c r="H32" s="18"/>
    </row>
    <row r="33" spans="1:8" ht="74" customHeight="1" x14ac:dyDescent="0.25">
      <c r="A33" s="62" t="str">
        <f t="shared" si="3"/>
        <v>21b</v>
      </c>
      <c r="B33" s="29" t="s">
        <v>52</v>
      </c>
      <c r="C33" s="27">
        <f t="shared" si="2"/>
        <v>205</v>
      </c>
      <c r="D33" s="28" t="s">
        <v>34</v>
      </c>
      <c r="E33" s="60"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16"/>
      <c r="G33" s="17"/>
      <c r="H33" s="18"/>
    </row>
    <row r="34" spans="1:8" ht="62.5" x14ac:dyDescent="0.25">
      <c r="A34" s="62" t="str">
        <f t="shared" si="3"/>
        <v>22a</v>
      </c>
      <c r="B34" s="29" t="s">
        <v>128</v>
      </c>
      <c r="C34" s="27" t="str">
        <f t="shared" si="2"/>
        <v>206-219</v>
      </c>
      <c r="D34" s="28" t="s">
        <v>35</v>
      </c>
      <c r="E34" s="60" t="s">
        <v>61</v>
      </c>
      <c r="F34" s="16"/>
      <c r="G34" s="17"/>
      <c r="H34" s="18"/>
    </row>
    <row r="35" spans="1:8" ht="74.5" customHeight="1" x14ac:dyDescent="0.25">
      <c r="A35" s="62" t="str">
        <f t="shared" si="3"/>
        <v>22b</v>
      </c>
      <c r="B35" s="29" t="s">
        <v>52</v>
      </c>
      <c r="C35" s="27">
        <f t="shared" si="2"/>
        <v>220</v>
      </c>
      <c r="D35" s="28" t="s">
        <v>34</v>
      </c>
      <c r="E35" s="60"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16"/>
      <c r="G35" s="17"/>
      <c r="H35" s="18"/>
    </row>
    <row r="36" spans="1:8" ht="46" customHeight="1" x14ac:dyDescent="0.25">
      <c r="A36" s="62" t="str">
        <f t="shared" si="3"/>
        <v>23a</v>
      </c>
      <c r="B36" s="29" t="s">
        <v>30</v>
      </c>
      <c r="C36" s="27" t="str">
        <f t="shared" si="2"/>
        <v>221-234</v>
      </c>
      <c r="D36" s="28" t="s">
        <v>35</v>
      </c>
      <c r="E36" s="60" t="str">
        <f>"Use NHHD/METeOR definition.
Round to nearest dollar. Right justify, zero fill.
Sum of item "&amp;A28&amp;", "&amp;A30&amp;", "&amp;A32&amp;" and "&amp;A34&amp;" above."</f>
        <v>Use NHHD/METeOR definition.
Round to nearest dollar. Right justify, zero fill.
Sum of item 19a, 20a, 21a and 22a above.</v>
      </c>
      <c r="F36" s="16"/>
      <c r="G36" s="17"/>
      <c r="H36" s="18"/>
    </row>
    <row r="37" spans="1:8" ht="75" customHeight="1" x14ac:dyDescent="0.25">
      <c r="A37" s="62" t="str">
        <f t="shared" si="3"/>
        <v>23b</v>
      </c>
      <c r="B37" s="29" t="s">
        <v>52</v>
      </c>
      <c r="C37" s="27">
        <f t="shared" si="2"/>
        <v>235</v>
      </c>
      <c r="D37" s="28" t="s">
        <v>34</v>
      </c>
      <c r="E37" s="60"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16"/>
      <c r="G37" s="17"/>
      <c r="H37" s="18"/>
    </row>
    <row r="38" spans="1:8" ht="87.5" x14ac:dyDescent="0.25">
      <c r="A38" s="62" t="str">
        <f t="shared" si="3"/>
        <v>24a</v>
      </c>
      <c r="B38" s="29" t="s">
        <v>121</v>
      </c>
      <c r="C38" s="27" t="str">
        <f t="shared" si="2"/>
        <v>236-249</v>
      </c>
      <c r="D38" s="28" t="s">
        <v>35</v>
      </c>
      <c r="E38" s="60" t="s">
        <v>250</v>
      </c>
      <c r="F38" s="16"/>
      <c r="G38" s="17"/>
      <c r="H38" s="18"/>
    </row>
    <row r="39" spans="1:8" ht="74.5" customHeight="1" x14ac:dyDescent="0.25">
      <c r="A39" s="62" t="str">
        <f t="shared" si="3"/>
        <v>24b</v>
      </c>
      <c r="B39" s="29" t="s">
        <v>52</v>
      </c>
      <c r="C39" s="27">
        <f t="shared" si="2"/>
        <v>250</v>
      </c>
      <c r="D39" s="28" t="s">
        <v>34</v>
      </c>
      <c r="E39" s="60"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16"/>
      <c r="G39" s="17"/>
      <c r="H39" s="18"/>
    </row>
    <row r="40" spans="1:8" ht="87.5" x14ac:dyDescent="0.25">
      <c r="A40" s="62" t="str">
        <f t="shared" si="3"/>
        <v>25a</v>
      </c>
      <c r="B40" s="29" t="s">
        <v>195</v>
      </c>
      <c r="C40" s="27" t="str">
        <f t="shared" si="2"/>
        <v>251-264</v>
      </c>
      <c r="D40" s="28" t="s">
        <v>35</v>
      </c>
      <c r="E40" s="60" t="s">
        <v>251</v>
      </c>
      <c r="F40" s="16"/>
      <c r="G40" s="17"/>
      <c r="H40" s="18"/>
    </row>
    <row r="41" spans="1:8" ht="75" customHeight="1" x14ac:dyDescent="0.25">
      <c r="A41" s="62" t="str">
        <f t="shared" si="3"/>
        <v>25b</v>
      </c>
      <c r="B41" s="29" t="s">
        <v>52</v>
      </c>
      <c r="C41" s="27">
        <f t="shared" si="2"/>
        <v>265</v>
      </c>
      <c r="D41" s="28" t="s">
        <v>34</v>
      </c>
      <c r="E41" s="60"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16"/>
      <c r="G41" s="17"/>
      <c r="H41" s="18"/>
    </row>
    <row r="42" spans="1:8" ht="87.5" x14ac:dyDescent="0.25">
      <c r="A42" s="62" t="str">
        <f t="shared" si="3"/>
        <v>26a</v>
      </c>
      <c r="B42" s="29" t="s">
        <v>197</v>
      </c>
      <c r="C42" s="27" t="str">
        <f t="shared" si="2"/>
        <v>266-279</v>
      </c>
      <c r="D42" s="28" t="s">
        <v>35</v>
      </c>
      <c r="E42" s="60" t="s">
        <v>252</v>
      </c>
      <c r="F42" s="16"/>
      <c r="G42" s="17"/>
      <c r="H42" s="18"/>
    </row>
    <row r="43" spans="1:8" ht="74" customHeight="1" x14ac:dyDescent="0.25">
      <c r="A43" s="62" t="str">
        <f t="shared" si="3"/>
        <v>26b</v>
      </c>
      <c r="B43" s="29" t="s">
        <v>52</v>
      </c>
      <c r="C43" s="27">
        <f t="shared" si="2"/>
        <v>280</v>
      </c>
      <c r="D43" s="28" t="s">
        <v>34</v>
      </c>
      <c r="E43" s="60"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16"/>
      <c r="G43" s="17"/>
      <c r="H43" s="18"/>
    </row>
    <row r="44" spans="1:8" ht="87.5" x14ac:dyDescent="0.25">
      <c r="A44" s="62" t="str">
        <f t="shared" si="3"/>
        <v>27a</v>
      </c>
      <c r="B44" s="29" t="s">
        <v>131</v>
      </c>
      <c r="C44" s="27" t="str">
        <f t="shared" si="2"/>
        <v>281-294</v>
      </c>
      <c r="D44" s="28" t="s">
        <v>35</v>
      </c>
      <c r="E44" s="60" t="s">
        <v>253</v>
      </c>
      <c r="F44" s="16"/>
      <c r="G44" s="17"/>
      <c r="H44" s="18"/>
    </row>
    <row r="45" spans="1:8" ht="74.5" customHeight="1" x14ac:dyDescent="0.25">
      <c r="A45" s="62" t="str">
        <f t="shared" si="3"/>
        <v>27b</v>
      </c>
      <c r="B45" s="29" t="s">
        <v>52</v>
      </c>
      <c r="C45" s="27">
        <f t="shared" si="2"/>
        <v>295</v>
      </c>
      <c r="D45" s="28" t="s">
        <v>34</v>
      </c>
      <c r="E45" s="60"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16"/>
      <c r="G45" s="17"/>
      <c r="H45" s="18"/>
    </row>
    <row r="46" spans="1:8" ht="23" customHeight="1" x14ac:dyDescent="0.25">
      <c r="A46" s="62" t="str">
        <f t="shared" si="3"/>
        <v>28a</v>
      </c>
      <c r="B46" s="29" t="s">
        <v>31</v>
      </c>
      <c r="C46" s="27" t="str">
        <f t="shared" si="2"/>
        <v>296-309</v>
      </c>
      <c r="D46" s="28" t="s">
        <v>35</v>
      </c>
      <c r="E46" s="60" t="s">
        <v>9</v>
      </c>
      <c r="F46" s="16"/>
      <c r="G46" s="17"/>
      <c r="H46" s="18"/>
    </row>
    <row r="47" spans="1:8" ht="74" customHeight="1" x14ac:dyDescent="0.25">
      <c r="A47" s="62" t="str">
        <f t="shared" si="3"/>
        <v>28b</v>
      </c>
      <c r="B47" s="29" t="s">
        <v>52</v>
      </c>
      <c r="C47" s="27">
        <f t="shared" si="2"/>
        <v>310</v>
      </c>
      <c r="D47" s="28" t="s">
        <v>34</v>
      </c>
      <c r="E47" s="60"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16"/>
      <c r="G47" s="17"/>
      <c r="H47" s="18"/>
    </row>
    <row r="48" spans="1:8" s="23" customFormat="1" ht="62.5" customHeight="1" collapsed="1" x14ac:dyDescent="0.25">
      <c r="A48" s="77" t="s">
        <v>337</v>
      </c>
      <c r="B48" s="78"/>
      <c r="C48" s="78"/>
      <c r="D48" s="78"/>
      <c r="E48" s="61" t="s">
        <v>190</v>
      </c>
      <c r="F48" s="16"/>
      <c r="G48" s="17"/>
      <c r="H48" s="18"/>
    </row>
    <row r="49" spans="1:8" ht="62.5" x14ac:dyDescent="0.25">
      <c r="A49" s="28" t="str">
        <f>(LEFT(A46,2)+1)&amp;RIGHT(A46,1)</f>
        <v>29a</v>
      </c>
      <c r="B49" s="29" t="s">
        <v>63</v>
      </c>
      <c r="C49" s="27" t="str">
        <f>IF(MID(D49,FIND("(",D49)+1,FIND(")",D49)-FIND("(",D49)-1)-1=0,RIGHT(C47,LEN(C47)-IFERROR(FIND("-",C47),0))+1,(RIGHT(C47,LEN(C47)-IFERROR(FIND("-",C47),0))+1)&amp;"-"&amp;(RIGHT(C47,LEN(C47)-IFERROR(FIND("-",C47),0))+MID(D49,FIND("(",D49)+1,FIND(")",D49)-FIND("(",D49)-1)))</f>
        <v>311-324</v>
      </c>
      <c r="D49" s="28" t="s">
        <v>35</v>
      </c>
      <c r="E49" s="60" t="s">
        <v>62</v>
      </c>
      <c r="F49" s="16"/>
      <c r="G49" s="17"/>
      <c r="H49" s="18"/>
    </row>
    <row r="50" spans="1:8" ht="75" customHeight="1" x14ac:dyDescent="0.25">
      <c r="A50" s="28" t="str">
        <f>(LEFT(A47,2)+1)&amp;RIGHT(A47,1)</f>
        <v>29b</v>
      </c>
      <c r="B50" s="29" t="s">
        <v>52</v>
      </c>
      <c r="C50" s="27">
        <f>IF(MID(D50,FIND("(",D50)+1,FIND(")",D50)-FIND("(",D50)-1)-1=0,RIGHT(C49,LEN(C49)-IFERROR(FIND("-",C49),0))+1,(RIGHT(C49,LEN(C49)-IFERROR(FIND("-",C49),0))+1)&amp;"-"&amp;(RIGHT(C49,LEN(C49)-IFERROR(FIND("-",C49),0))+MID(D50,FIND("(",D50)+1,FIND(")",D50)-FIND("(",D50)-1)))</f>
        <v>325</v>
      </c>
      <c r="D50" s="28" t="s">
        <v>34</v>
      </c>
      <c r="E50" s="60"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16"/>
      <c r="G50" s="17"/>
      <c r="H50" s="18"/>
    </row>
    <row r="51" spans="1:8" ht="75" x14ac:dyDescent="0.25">
      <c r="A51" s="28" t="str">
        <f t="shared" ref="A51:A84" si="4">(LEFT(A49,2)+1)&amp;RIGHT(A49,1)</f>
        <v>30a</v>
      </c>
      <c r="B51" s="29" t="s">
        <v>64</v>
      </c>
      <c r="C51" s="27" t="str">
        <f t="shared" ref="C51:C84" si="5">IF(MID(D51,FIND("(",D51)+1,FIND(")",D51)-FIND("(",D51)-1)-1=0,RIGHT(C50,LEN(C50)-IFERROR(FIND("-",C50),0))+1,(RIGHT(C50,LEN(C50)-IFERROR(FIND("-",C50),0))+1)&amp;"-"&amp;(RIGHT(C50,LEN(C50)-IFERROR(FIND("-",C50),0))+MID(D51,FIND("(",D51)+1,FIND(")",D51)-FIND("(",D51)-1)))</f>
        <v>326-339</v>
      </c>
      <c r="D51" s="28" t="s">
        <v>35</v>
      </c>
      <c r="E51" s="60" t="s">
        <v>65</v>
      </c>
      <c r="F51" s="16"/>
      <c r="G51" s="17"/>
      <c r="H51" s="18"/>
    </row>
    <row r="52" spans="1:8" ht="74" customHeight="1" x14ac:dyDescent="0.25">
      <c r="A52" s="28" t="str">
        <f t="shared" si="4"/>
        <v>30b</v>
      </c>
      <c r="B52" s="29" t="s">
        <v>52</v>
      </c>
      <c r="C52" s="27">
        <f t="shared" si="5"/>
        <v>340</v>
      </c>
      <c r="D52" s="28" t="s">
        <v>34</v>
      </c>
      <c r="E52" s="60"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16"/>
      <c r="G52" s="17"/>
      <c r="H52" s="18"/>
    </row>
    <row r="53" spans="1:8" ht="237.5" x14ac:dyDescent="0.25">
      <c r="A53" s="28" t="str">
        <f t="shared" si="4"/>
        <v>31a</v>
      </c>
      <c r="B53" s="29" t="s">
        <v>66</v>
      </c>
      <c r="C53" s="27" t="str">
        <f t="shared" si="5"/>
        <v>341-354</v>
      </c>
      <c r="D53" s="28" t="s">
        <v>35</v>
      </c>
      <c r="E53" s="60" t="s">
        <v>67</v>
      </c>
      <c r="F53" s="16"/>
      <c r="G53" s="17"/>
      <c r="H53" s="18"/>
    </row>
    <row r="54" spans="1:8" ht="75" customHeight="1" x14ac:dyDescent="0.25">
      <c r="A54" s="28" t="str">
        <f t="shared" si="4"/>
        <v>31b</v>
      </c>
      <c r="B54" s="29" t="s">
        <v>52</v>
      </c>
      <c r="C54" s="27">
        <f t="shared" si="5"/>
        <v>355</v>
      </c>
      <c r="D54" s="28" t="s">
        <v>34</v>
      </c>
      <c r="E54" s="60"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16"/>
      <c r="G54" s="17"/>
      <c r="H54" s="18"/>
    </row>
    <row r="55" spans="1:8" ht="62.5" x14ac:dyDescent="0.25">
      <c r="A55" s="28" t="str">
        <f t="shared" si="4"/>
        <v>32a</v>
      </c>
      <c r="B55" s="29" t="s">
        <v>68</v>
      </c>
      <c r="C55" s="27" t="str">
        <f t="shared" si="5"/>
        <v>356-369</v>
      </c>
      <c r="D55" s="28" t="s">
        <v>35</v>
      </c>
      <c r="E55" s="60" t="s">
        <v>254</v>
      </c>
      <c r="F55" s="16"/>
      <c r="G55" s="17"/>
      <c r="H55" s="18"/>
    </row>
    <row r="56" spans="1:8" ht="74.5" customHeight="1" x14ac:dyDescent="0.25">
      <c r="A56" s="28" t="str">
        <f t="shared" si="4"/>
        <v>32b</v>
      </c>
      <c r="B56" s="29" t="s">
        <v>52</v>
      </c>
      <c r="C56" s="27">
        <f t="shared" si="5"/>
        <v>370</v>
      </c>
      <c r="D56" s="28" t="s">
        <v>34</v>
      </c>
      <c r="E56" s="60"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16"/>
      <c r="G56" s="17"/>
      <c r="H56" s="18"/>
    </row>
    <row r="57" spans="1:8" ht="75" x14ac:dyDescent="0.25">
      <c r="A57" s="28" t="str">
        <f t="shared" si="4"/>
        <v>33a</v>
      </c>
      <c r="B57" s="29" t="s">
        <v>69</v>
      </c>
      <c r="C57" s="27" t="str">
        <f t="shared" si="5"/>
        <v>371-384</v>
      </c>
      <c r="D57" s="28" t="s">
        <v>35</v>
      </c>
      <c r="E57" s="60" t="s">
        <v>70</v>
      </c>
      <c r="F57" s="16"/>
      <c r="G57" s="17"/>
      <c r="H57" s="18"/>
    </row>
    <row r="58" spans="1:8" ht="74" customHeight="1" x14ac:dyDescent="0.25">
      <c r="A58" s="28" t="str">
        <f t="shared" si="4"/>
        <v>33b</v>
      </c>
      <c r="B58" s="29" t="s">
        <v>52</v>
      </c>
      <c r="C58" s="27">
        <f t="shared" si="5"/>
        <v>385</v>
      </c>
      <c r="D58" s="28" t="s">
        <v>34</v>
      </c>
      <c r="E58" s="60"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16"/>
      <c r="G58" s="17"/>
      <c r="H58" s="18"/>
    </row>
    <row r="59" spans="1:8" ht="75" x14ac:dyDescent="0.25">
      <c r="A59" s="28" t="str">
        <f t="shared" si="4"/>
        <v>34a</v>
      </c>
      <c r="B59" s="29" t="s">
        <v>71</v>
      </c>
      <c r="C59" s="27" t="str">
        <f t="shared" si="5"/>
        <v>386-399</v>
      </c>
      <c r="D59" s="28" t="s">
        <v>35</v>
      </c>
      <c r="E59" s="60" t="s">
        <v>255</v>
      </c>
      <c r="F59" s="16"/>
      <c r="G59" s="17"/>
      <c r="H59" s="18"/>
    </row>
    <row r="60" spans="1:8" ht="74" customHeight="1" x14ac:dyDescent="0.25">
      <c r="A60" s="28" t="str">
        <f t="shared" si="4"/>
        <v>34b</v>
      </c>
      <c r="B60" s="29" t="s">
        <v>52</v>
      </c>
      <c r="C60" s="27">
        <f t="shared" si="5"/>
        <v>400</v>
      </c>
      <c r="D60" s="28" t="s">
        <v>34</v>
      </c>
      <c r="E60" s="60"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16"/>
      <c r="G60" s="17"/>
      <c r="H60" s="18"/>
    </row>
    <row r="61" spans="1:8" ht="62.5" x14ac:dyDescent="0.25">
      <c r="A61" s="28" t="str">
        <f t="shared" si="4"/>
        <v>35a</v>
      </c>
      <c r="B61" s="29" t="s">
        <v>72</v>
      </c>
      <c r="C61" s="27" t="str">
        <f t="shared" si="5"/>
        <v>401-414</v>
      </c>
      <c r="D61" s="28" t="s">
        <v>35</v>
      </c>
      <c r="E61" s="60" t="s">
        <v>73</v>
      </c>
      <c r="F61" s="16"/>
      <c r="G61" s="17"/>
      <c r="H61" s="18"/>
    </row>
    <row r="62" spans="1:8" ht="74" customHeight="1" x14ac:dyDescent="0.25">
      <c r="A62" s="28" t="str">
        <f t="shared" si="4"/>
        <v>35b</v>
      </c>
      <c r="B62" s="29" t="s">
        <v>52</v>
      </c>
      <c r="C62" s="27">
        <f t="shared" si="5"/>
        <v>415</v>
      </c>
      <c r="D62" s="28" t="s">
        <v>34</v>
      </c>
      <c r="E62" s="60"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16"/>
      <c r="G62" s="17"/>
      <c r="H62" s="18"/>
    </row>
    <row r="63" spans="1:8" ht="62.5" x14ac:dyDescent="0.25">
      <c r="A63" s="28" t="str">
        <f t="shared" si="4"/>
        <v>36a</v>
      </c>
      <c r="B63" s="29" t="s">
        <v>74</v>
      </c>
      <c r="C63" s="27" t="str">
        <f t="shared" si="5"/>
        <v>416-429</v>
      </c>
      <c r="D63" s="28" t="s">
        <v>35</v>
      </c>
      <c r="E63" s="60" t="s">
        <v>75</v>
      </c>
      <c r="F63" s="16"/>
      <c r="G63" s="17"/>
      <c r="H63" s="18"/>
    </row>
    <row r="64" spans="1:8" ht="75" customHeight="1" x14ac:dyDescent="0.25">
      <c r="A64" s="28" t="str">
        <f t="shared" si="4"/>
        <v>36b</v>
      </c>
      <c r="B64" s="29" t="s">
        <v>52</v>
      </c>
      <c r="C64" s="27">
        <f t="shared" si="5"/>
        <v>430</v>
      </c>
      <c r="D64" s="28" t="s">
        <v>34</v>
      </c>
      <c r="E64" s="60"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16"/>
      <c r="G64" s="17"/>
      <c r="H64" s="18"/>
    </row>
    <row r="65" spans="1:8" ht="62.5" x14ac:dyDescent="0.25">
      <c r="A65" s="28" t="str">
        <f t="shared" si="4"/>
        <v>37a</v>
      </c>
      <c r="B65" s="29" t="s">
        <v>76</v>
      </c>
      <c r="C65" s="27" t="str">
        <f t="shared" si="5"/>
        <v>431-444</v>
      </c>
      <c r="D65" s="28" t="s">
        <v>35</v>
      </c>
      <c r="E65" s="60" t="s">
        <v>77</v>
      </c>
      <c r="F65" s="16"/>
      <c r="G65" s="17"/>
      <c r="H65" s="18"/>
    </row>
    <row r="66" spans="1:8" ht="74" customHeight="1" x14ac:dyDescent="0.25">
      <c r="A66" s="28" t="str">
        <f t="shared" si="4"/>
        <v>37b</v>
      </c>
      <c r="B66" s="29" t="s">
        <v>52</v>
      </c>
      <c r="C66" s="27">
        <f t="shared" si="5"/>
        <v>445</v>
      </c>
      <c r="D66" s="28" t="s">
        <v>34</v>
      </c>
      <c r="E66" s="60"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16"/>
      <c r="G66" s="17"/>
      <c r="H66" s="18"/>
    </row>
    <row r="67" spans="1:8" ht="282.64999999999998" customHeight="1" x14ac:dyDescent="0.25">
      <c r="A67" s="28" t="str">
        <f t="shared" si="4"/>
        <v>38a</v>
      </c>
      <c r="B67" s="29" t="s">
        <v>78</v>
      </c>
      <c r="C67" s="27" t="str">
        <f t="shared" si="5"/>
        <v>446-459</v>
      </c>
      <c r="D67" s="28" t="s">
        <v>35</v>
      </c>
      <c r="E67" s="60" t="s">
        <v>80</v>
      </c>
      <c r="F67" s="16"/>
      <c r="G67" s="17"/>
      <c r="H67" s="18"/>
    </row>
    <row r="68" spans="1:8" ht="62.5" x14ac:dyDescent="0.25">
      <c r="A68" s="28" t="str">
        <f t="shared" si="4"/>
        <v>38b</v>
      </c>
      <c r="B68" s="29" t="s">
        <v>52</v>
      </c>
      <c r="C68" s="27">
        <f t="shared" si="5"/>
        <v>460</v>
      </c>
      <c r="D68" s="28" t="s">
        <v>34</v>
      </c>
      <c r="E68" s="60"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16"/>
      <c r="G68" s="17"/>
      <c r="H68" s="18"/>
    </row>
    <row r="69" spans="1:8" ht="262.5" x14ac:dyDescent="0.25">
      <c r="A69" s="28" t="str">
        <f t="shared" si="4"/>
        <v>39a</v>
      </c>
      <c r="B69" s="29" t="s">
        <v>79</v>
      </c>
      <c r="C69" s="27" t="str">
        <f t="shared" si="5"/>
        <v>461-474</v>
      </c>
      <c r="D69" s="28" t="s">
        <v>35</v>
      </c>
      <c r="E69" s="60" t="s">
        <v>256</v>
      </c>
      <c r="F69" s="16"/>
      <c r="G69" s="17"/>
      <c r="H69" s="18"/>
    </row>
    <row r="70" spans="1:8" ht="74.5" customHeight="1" x14ac:dyDescent="0.25">
      <c r="A70" s="28" t="str">
        <f t="shared" si="4"/>
        <v>39b</v>
      </c>
      <c r="B70" s="29" t="s">
        <v>52</v>
      </c>
      <c r="C70" s="27">
        <f t="shared" si="5"/>
        <v>475</v>
      </c>
      <c r="D70" s="28" t="s">
        <v>34</v>
      </c>
      <c r="E70" s="60"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16"/>
      <c r="G70" s="17"/>
      <c r="H70" s="18"/>
    </row>
    <row r="71" spans="1:8" ht="50" x14ac:dyDescent="0.25">
      <c r="A71" s="28" t="str">
        <f t="shared" si="4"/>
        <v>40a</v>
      </c>
      <c r="B71" s="29" t="s">
        <v>81</v>
      </c>
      <c r="C71" s="27" t="str">
        <f t="shared" si="5"/>
        <v>476-489</v>
      </c>
      <c r="D71" s="28" t="s">
        <v>35</v>
      </c>
      <c r="E71" s="60" t="s">
        <v>82</v>
      </c>
      <c r="F71" s="16"/>
      <c r="G71" s="17"/>
      <c r="H71" s="18"/>
    </row>
    <row r="72" spans="1:8" ht="74" customHeight="1" x14ac:dyDescent="0.25">
      <c r="A72" s="28" t="str">
        <f t="shared" si="4"/>
        <v>40b</v>
      </c>
      <c r="B72" s="29" t="s">
        <v>52</v>
      </c>
      <c r="C72" s="27">
        <f t="shared" si="5"/>
        <v>490</v>
      </c>
      <c r="D72" s="28" t="s">
        <v>34</v>
      </c>
      <c r="E72" s="60"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16"/>
      <c r="G72" s="17"/>
      <c r="H72" s="18"/>
    </row>
    <row r="73" spans="1:8" ht="60.65" customHeight="1" x14ac:dyDescent="0.25">
      <c r="A73" s="28" t="str">
        <f t="shared" si="4"/>
        <v>41a</v>
      </c>
      <c r="B73" s="29" t="s">
        <v>83</v>
      </c>
      <c r="C73" s="27" t="str">
        <f t="shared" si="5"/>
        <v>491-504</v>
      </c>
      <c r="D73" s="28" t="s">
        <v>35</v>
      </c>
      <c r="E73" s="60" t="s">
        <v>257</v>
      </c>
      <c r="F73" s="16"/>
      <c r="G73" s="17"/>
      <c r="H73" s="18"/>
    </row>
    <row r="74" spans="1:8" ht="75" customHeight="1" x14ac:dyDescent="0.25">
      <c r="A74" s="28" t="str">
        <f t="shared" si="4"/>
        <v>41b</v>
      </c>
      <c r="B74" s="29" t="s">
        <v>52</v>
      </c>
      <c r="C74" s="27">
        <f t="shared" si="5"/>
        <v>505</v>
      </c>
      <c r="D74" s="28" t="s">
        <v>34</v>
      </c>
      <c r="E74" s="60"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16"/>
      <c r="G74" s="17"/>
      <c r="H74" s="18"/>
    </row>
    <row r="75" spans="1:8" ht="66" customHeight="1" x14ac:dyDescent="0.25">
      <c r="A75" s="28" t="str">
        <f t="shared" si="4"/>
        <v>42a</v>
      </c>
      <c r="B75" s="29" t="s">
        <v>84</v>
      </c>
      <c r="C75" s="27" t="str">
        <f t="shared" si="5"/>
        <v>506-519</v>
      </c>
      <c r="D75" s="28" t="s">
        <v>35</v>
      </c>
      <c r="E75" s="60" t="s">
        <v>85</v>
      </c>
      <c r="F75" s="16"/>
      <c r="G75" s="17"/>
      <c r="H75" s="18"/>
    </row>
    <row r="76" spans="1:8" ht="75" customHeight="1" x14ac:dyDescent="0.25">
      <c r="A76" s="28" t="str">
        <f t="shared" si="4"/>
        <v>42b</v>
      </c>
      <c r="B76" s="29" t="s">
        <v>52</v>
      </c>
      <c r="C76" s="27">
        <f t="shared" si="5"/>
        <v>520</v>
      </c>
      <c r="D76" s="28" t="s">
        <v>34</v>
      </c>
      <c r="E76" s="60"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16"/>
      <c r="G76" s="17"/>
      <c r="H76" s="18"/>
    </row>
    <row r="77" spans="1:8" ht="175" x14ac:dyDescent="0.25">
      <c r="A77" s="28" t="str">
        <f t="shared" si="4"/>
        <v>43a</v>
      </c>
      <c r="B77" s="29" t="s">
        <v>86</v>
      </c>
      <c r="C77" s="27" t="str">
        <f t="shared" si="5"/>
        <v>521-534</v>
      </c>
      <c r="D77" s="28" t="s">
        <v>35</v>
      </c>
      <c r="E77" s="60" t="s">
        <v>87</v>
      </c>
      <c r="F77" s="16"/>
      <c r="G77" s="17"/>
      <c r="H77" s="18"/>
    </row>
    <row r="78" spans="1:8" ht="75.5" customHeight="1" x14ac:dyDescent="0.25">
      <c r="A78" s="28" t="str">
        <f t="shared" si="4"/>
        <v>43b</v>
      </c>
      <c r="B78" s="29" t="s">
        <v>52</v>
      </c>
      <c r="C78" s="27">
        <f t="shared" si="5"/>
        <v>535</v>
      </c>
      <c r="D78" s="28" t="s">
        <v>34</v>
      </c>
      <c r="E78" s="60"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16"/>
      <c r="G78" s="17"/>
      <c r="H78" s="18"/>
    </row>
    <row r="79" spans="1:8" ht="100" x14ac:dyDescent="0.25">
      <c r="A79" s="28" t="str">
        <f t="shared" si="4"/>
        <v>44a</v>
      </c>
      <c r="B79" s="29" t="s">
        <v>88</v>
      </c>
      <c r="C79" s="27" t="str">
        <f t="shared" si="5"/>
        <v>536-549</v>
      </c>
      <c r="D79" s="28" t="s">
        <v>35</v>
      </c>
      <c r="E79" s="60" t="s">
        <v>89</v>
      </c>
      <c r="F79" s="16"/>
      <c r="G79" s="17"/>
      <c r="H79" s="18"/>
    </row>
    <row r="80" spans="1:8" ht="73.5" customHeight="1" x14ac:dyDescent="0.25">
      <c r="A80" s="28" t="str">
        <f t="shared" si="4"/>
        <v>44b</v>
      </c>
      <c r="B80" s="29" t="s">
        <v>52</v>
      </c>
      <c r="C80" s="27">
        <f t="shared" si="5"/>
        <v>550</v>
      </c>
      <c r="D80" s="28" t="s">
        <v>34</v>
      </c>
      <c r="E80" s="60"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16"/>
      <c r="G80" s="17"/>
      <c r="H80" s="18"/>
    </row>
    <row r="81" spans="1:16" ht="38" customHeight="1" x14ac:dyDescent="0.25">
      <c r="A81" s="28" t="str">
        <f t="shared" si="4"/>
        <v>45a</v>
      </c>
      <c r="B81" s="29" t="s">
        <v>18</v>
      </c>
      <c r="C81" s="27" t="str">
        <f t="shared" si="5"/>
        <v>551-564</v>
      </c>
      <c r="D81" s="28" t="s">
        <v>35</v>
      </c>
      <c r="E81" s="60"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16"/>
      <c r="G81" s="17"/>
      <c r="H81" s="18"/>
    </row>
    <row r="82" spans="1:16" ht="74" customHeight="1" x14ac:dyDescent="0.25">
      <c r="A82" s="28" t="str">
        <f t="shared" si="4"/>
        <v>45b</v>
      </c>
      <c r="B82" s="29" t="s">
        <v>52</v>
      </c>
      <c r="C82" s="27">
        <f t="shared" si="5"/>
        <v>565</v>
      </c>
      <c r="D82" s="28" t="s">
        <v>34</v>
      </c>
      <c r="E82" s="60"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16"/>
      <c r="G82" s="17"/>
      <c r="H82" s="18"/>
    </row>
    <row r="83" spans="1:16" ht="37.5" x14ac:dyDescent="0.25">
      <c r="A83" s="28" t="str">
        <f t="shared" si="4"/>
        <v>46a</v>
      </c>
      <c r="B83" s="29" t="s">
        <v>19</v>
      </c>
      <c r="C83" s="27" t="str">
        <f t="shared" si="5"/>
        <v>566-579</v>
      </c>
      <c r="D83" s="28" t="s">
        <v>35</v>
      </c>
      <c r="E83" s="60" t="s">
        <v>258</v>
      </c>
      <c r="F83" s="16"/>
      <c r="G83" s="17"/>
      <c r="H83" s="18"/>
      <c r="I83" s="24"/>
      <c r="J83" s="24"/>
      <c r="K83" s="24"/>
      <c r="L83" s="24"/>
      <c r="M83" s="24"/>
      <c r="N83" s="24"/>
      <c r="O83" s="24"/>
      <c r="P83" s="24"/>
    </row>
    <row r="84" spans="1:16" ht="71.5" customHeight="1" x14ac:dyDescent="0.25">
      <c r="A84" s="28" t="str">
        <f t="shared" si="4"/>
        <v>46b</v>
      </c>
      <c r="B84" s="29" t="s">
        <v>52</v>
      </c>
      <c r="C84" s="27">
        <f t="shared" si="5"/>
        <v>580</v>
      </c>
      <c r="D84" s="28" t="s">
        <v>34</v>
      </c>
      <c r="E84" s="60"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16"/>
      <c r="G84" s="17"/>
      <c r="H84" s="18"/>
    </row>
    <row r="85" spans="1:16" s="23" customFormat="1" ht="101" customHeight="1" collapsed="1" x14ac:dyDescent="0.25">
      <c r="A85" s="77" t="s">
        <v>323</v>
      </c>
      <c r="B85" s="78"/>
      <c r="C85" s="78"/>
      <c r="D85" s="78"/>
      <c r="E85" s="61"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16"/>
      <c r="G85" s="17"/>
      <c r="H85" s="18"/>
    </row>
    <row r="86" spans="1:16" ht="62.5" x14ac:dyDescent="0.25">
      <c r="A86" s="28">
        <f>LEFT(A84,2)+1</f>
        <v>47</v>
      </c>
      <c r="B86" s="60" t="s">
        <v>259</v>
      </c>
      <c r="C86" s="27" t="str">
        <f>IF(MID(D86,FIND("(",D86)+1,FIND(")",D86)-FIND("(",D86)-1)-1=0,RIGHT(C84,LEN(C84)-IFERROR(FIND("-",C84),0))+1,(RIGHT(C84,LEN(C84)-IFERROR(FIND("-",C84),0))+1)&amp;"-"&amp;(RIGHT(C84,LEN(C84)-IFERROR(FIND("-",C84),0))+MID(D86,FIND("(",D86)+1,FIND(")",D86)-FIND("(",D86)-1)))</f>
        <v>581-594</v>
      </c>
      <c r="D86" s="28" t="s">
        <v>35</v>
      </c>
      <c r="E86" s="60" t="s">
        <v>326</v>
      </c>
      <c r="F86" s="16"/>
      <c r="G86" s="17"/>
      <c r="H86" s="18"/>
      <c r="I86" s="24"/>
      <c r="J86" s="24"/>
      <c r="K86" s="24"/>
      <c r="L86" s="24"/>
      <c r="M86" s="24"/>
      <c r="N86" s="24"/>
      <c r="O86" s="24"/>
      <c r="P86" s="24"/>
    </row>
    <row r="87" spans="1:16" ht="75" x14ac:dyDescent="0.25">
      <c r="A87" s="28">
        <f>A86+1</f>
        <v>48</v>
      </c>
      <c r="B87" s="60" t="s">
        <v>260</v>
      </c>
      <c r="C87" s="27" t="str">
        <f>IF(MID(D87,FIND("(",D87)+1,FIND(")",D87)-FIND("(",D87)-1)-1=0,RIGHT(C86,LEN(C86)-IFERROR(FIND("-",C86),0))+1,(RIGHT(C86,LEN(C86)-IFERROR(FIND("-",C86),0))+1)&amp;"-"&amp;(RIGHT(C86,LEN(C86)-IFERROR(FIND("-",C86),0))+MID(D87,FIND("(",D87)+1,FIND(")",D87)-FIND("(",D87)-1)))</f>
        <v>595-608</v>
      </c>
      <c r="D87" s="28" t="s">
        <v>35</v>
      </c>
      <c r="E87" s="60" t="s">
        <v>326</v>
      </c>
      <c r="F87" s="16"/>
      <c r="G87" s="17"/>
      <c r="H87" s="18"/>
      <c r="I87" s="24"/>
      <c r="J87" s="24"/>
      <c r="K87" s="24"/>
      <c r="L87" s="24"/>
      <c r="M87" s="24"/>
      <c r="N87" s="24"/>
      <c r="O87" s="24"/>
      <c r="P87" s="24"/>
    </row>
    <row r="88" spans="1:16" ht="62.5" x14ac:dyDescent="0.25">
      <c r="A88" s="28">
        <f t="shared" ref="A88:A103" si="6">A87+1</f>
        <v>49</v>
      </c>
      <c r="B88" s="60" t="s">
        <v>261</v>
      </c>
      <c r="C88" s="27" t="str">
        <f t="shared" ref="C88:C103" si="7">IF(MID(D88,FIND("(",D88)+1,FIND(")",D88)-FIND("(",D88)-1)-1=0,RIGHT(C87,LEN(C87)-IFERROR(FIND("-",C87),0))+1,(RIGHT(C87,LEN(C87)-IFERROR(FIND("-",C87),0))+1)&amp;"-"&amp;(RIGHT(C87,LEN(C87)-IFERROR(FIND("-",C87),0))+MID(D88,FIND("(",D88)+1,FIND(")",D88)-FIND("(",D88)-1)))</f>
        <v>609-622</v>
      </c>
      <c r="D88" s="28" t="s">
        <v>35</v>
      </c>
      <c r="E88" s="60" t="s">
        <v>326</v>
      </c>
      <c r="F88" s="16"/>
      <c r="G88" s="17"/>
      <c r="H88" s="18"/>
      <c r="I88" s="24"/>
      <c r="J88" s="24"/>
      <c r="K88" s="24"/>
      <c r="L88" s="24"/>
      <c r="M88" s="24"/>
      <c r="N88" s="24"/>
      <c r="O88" s="24"/>
      <c r="P88" s="24"/>
    </row>
    <row r="89" spans="1:16" ht="50" x14ac:dyDescent="0.25">
      <c r="A89" s="28">
        <f t="shared" si="6"/>
        <v>50</v>
      </c>
      <c r="B89" s="60" t="s">
        <v>262</v>
      </c>
      <c r="C89" s="27" t="str">
        <f t="shared" si="7"/>
        <v>623-636</v>
      </c>
      <c r="D89" s="28" t="s">
        <v>35</v>
      </c>
      <c r="E89" s="60" t="s">
        <v>326</v>
      </c>
      <c r="F89" s="16"/>
      <c r="G89" s="17"/>
      <c r="H89" s="18"/>
      <c r="I89" s="24"/>
      <c r="J89" s="24"/>
      <c r="K89" s="24"/>
      <c r="L89" s="24"/>
      <c r="M89" s="24"/>
      <c r="N89" s="24"/>
      <c r="O89" s="24"/>
      <c r="P89" s="24"/>
    </row>
    <row r="90" spans="1:16" ht="50" x14ac:dyDescent="0.25">
      <c r="A90" s="28">
        <f>A89+1</f>
        <v>51</v>
      </c>
      <c r="B90" s="29" t="s">
        <v>263</v>
      </c>
      <c r="C90" s="27" t="str">
        <f t="shared" si="7"/>
        <v>637-650</v>
      </c>
      <c r="D90" s="28" t="s">
        <v>35</v>
      </c>
      <c r="E90" s="60" t="s">
        <v>326</v>
      </c>
      <c r="F90" s="16"/>
      <c r="G90" s="17"/>
      <c r="H90" s="18"/>
      <c r="I90" s="24"/>
      <c r="J90" s="24"/>
      <c r="K90" s="24"/>
      <c r="L90" s="24"/>
      <c r="M90" s="24"/>
      <c r="N90" s="24"/>
      <c r="O90" s="24"/>
      <c r="P90" s="24"/>
    </row>
    <row r="91" spans="1:16" ht="62.5" x14ac:dyDescent="0.25">
      <c r="A91" s="28">
        <f t="shared" si="6"/>
        <v>52</v>
      </c>
      <c r="B91" s="29" t="s">
        <v>264</v>
      </c>
      <c r="C91" s="27" t="str">
        <f t="shared" si="7"/>
        <v>651-664</v>
      </c>
      <c r="D91" s="28" t="s">
        <v>35</v>
      </c>
      <c r="E91" s="60" t="s">
        <v>326</v>
      </c>
      <c r="F91" s="16"/>
      <c r="G91" s="17"/>
      <c r="H91" s="18"/>
      <c r="I91" s="24"/>
      <c r="J91" s="24"/>
      <c r="K91" s="24"/>
      <c r="L91" s="24"/>
      <c r="M91" s="24"/>
      <c r="N91" s="24"/>
      <c r="O91" s="24"/>
      <c r="P91" s="24"/>
    </row>
    <row r="92" spans="1:16" ht="50" x14ac:dyDescent="0.25">
      <c r="A92" s="28">
        <f t="shared" si="6"/>
        <v>53</v>
      </c>
      <c r="B92" s="29" t="s">
        <v>90</v>
      </c>
      <c r="C92" s="27" t="str">
        <f t="shared" si="7"/>
        <v>665-678</v>
      </c>
      <c r="D92" s="28" t="s">
        <v>35</v>
      </c>
      <c r="E92" s="60" t="s">
        <v>327</v>
      </c>
      <c r="F92" s="16"/>
      <c r="G92" s="17"/>
      <c r="H92" s="18"/>
      <c r="I92" s="24"/>
      <c r="J92" s="24"/>
      <c r="K92" s="24"/>
      <c r="L92" s="24"/>
      <c r="M92" s="24"/>
      <c r="N92" s="24"/>
      <c r="O92" s="24"/>
      <c r="P92" s="24"/>
    </row>
    <row r="93" spans="1:16" ht="50" x14ac:dyDescent="0.25">
      <c r="A93" s="28">
        <f t="shared" si="6"/>
        <v>54</v>
      </c>
      <c r="B93" s="29" t="s">
        <v>91</v>
      </c>
      <c r="C93" s="27" t="str">
        <f t="shared" si="7"/>
        <v>679-692</v>
      </c>
      <c r="D93" s="28" t="s">
        <v>35</v>
      </c>
      <c r="E93" s="60" t="s">
        <v>327</v>
      </c>
      <c r="F93" s="16"/>
      <c r="G93" s="17"/>
      <c r="H93" s="18"/>
      <c r="I93" s="24"/>
      <c r="J93" s="24"/>
      <c r="K93" s="24"/>
      <c r="L93" s="24"/>
      <c r="M93" s="24"/>
      <c r="N93" s="24"/>
      <c r="O93" s="24"/>
      <c r="P93" s="24"/>
    </row>
    <row r="94" spans="1:16" ht="50" x14ac:dyDescent="0.25">
      <c r="A94" s="28">
        <f t="shared" si="6"/>
        <v>55</v>
      </c>
      <c r="B94" s="29" t="s">
        <v>92</v>
      </c>
      <c r="C94" s="27" t="str">
        <f t="shared" si="7"/>
        <v>693-706</v>
      </c>
      <c r="D94" s="28" t="s">
        <v>35</v>
      </c>
      <c r="E94" s="60" t="s">
        <v>327</v>
      </c>
      <c r="F94" s="16"/>
      <c r="G94" s="17"/>
      <c r="H94" s="18"/>
      <c r="I94" s="24"/>
      <c r="J94" s="24"/>
      <c r="K94" s="24"/>
      <c r="L94" s="24"/>
      <c r="M94" s="24"/>
      <c r="N94" s="24"/>
      <c r="O94" s="24"/>
      <c r="P94" s="24"/>
    </row>
    <row r="95" spans="1:16" ht="62.5" x14ac:dyDescent="0.25">
      <c r="A95" s="28">
        <f t="shared" si="6"/>
        <v>56</v>
      </c>
      <c r="B95" s="29" t="s">
        <v>265</v>
      </c>
      <c r="C95" s="27" t="str">
        <f t="shared" si="7"/>
        <v>707-720</v>
      </c>
      <c r="D95" s="28" t="s">
        <v>35</v>
      </c>
      <c r="E95" s="60" t="s">
        <v>326</v>
      </c>
      <c r="F95" s="16"/>
      <c r="G95" s="17"/>
      <c r="H95" s="18"/>
      <c r="I95" s="24"/>
      <c r="J95" s="24"/>
      <c r="K95" s="24"/>
      <c r="L95" s="24"/>
      <c r="M95" s="24"/>
      <c r="N95" s="24"/>
      <c r="O95" s="24"/>
      <c r="P95" s="24"/>
    </row>
    <row r="96" spans="1:16" ht="75" x14ac:dyDescent="0.25">
      <c r="A96" s="28">
        <f t="shared" ref="A96:A102" si="8">A95+1</f>
        <v>57</v>
      </c>
      <c r="B96" s="29" t="s">
        <v>266</v>
      </c>
      <c r="C96" s="27" t="str">
        <f t="shared" ref="C96:C102" si="9">IF(MID(D96,FIND("(",D96)+1,FIND(")",D96)-FIND("(",D96)-1)-1=0,RIGHT(C95,LEN(C95)-IFERROR(FIND("-",C95),0))+1,(RIGHT(C95,LEN(C95)-IFERROR(FIND("-",C95),0))+1)&amp;"-"&amp;(RIGHT(C95,LEN(C95)-IFERROR(FIND("-",C95),0))+MID(D96,FIND("(",D96)+1,FIND(")",D96)-FIND("(",D96)-1)))</f>
        <v>721-734</v>
      </c>
      <c r="D96" s="28" t="s">
        <v>35</v>
      </c>
      <c r="E96" s="60" t="s">
        <v>326</v>
      </c>
      <c r="F96" s="16"/>
      <c r="G96" s="17"/>
      <c r="H96" s="18"/>
      <c r="I96" s="24"/>
      <c r="J96" s="24"/>
      <c r="K96" s="24"/>
      <c r="L96" s="24"/>
      <c r="M96" s="24"/>
      <c r="N96" s="24"/>
      <c r="O96" s="24"/>
      <c r="P96" s="24"/>
    </row>
    <row r="97" spans="1:16" ht="62.5" x14ac:dyDescent="0.25">
      <c r="A97" s="28">
        <f t="shared" si="8"/>
        <v>58</v>
      </c>
      <c r="B97" s="29" t="s">
        <v>267</v>
      </c>
      <c r="C97" s="27" t="str">
        <f t="shared" si="9"/>
        <v>735-748</v>
      </c>
      <c r="D97" s="28" t="s">
        <v>35</v>
      </c>
      <c r="E97" s="60" t="s">
        <v>326</v>
      </c>
      <c r="F97" s="16"/>
      <c r="G97" s="17"/>
      <c r="H97" s="18"/>
      <c r="I97" s="24"/>
      <c r="J97" s="24"/>
      <c r="K97" s="24"/>
      <c r="L97" s="24"/>
      <c r="M97" s="24"/>
      <c r="N97" s="24"/>
      <c r="O97" s="24"/>
      <c r="P97" s="24"/>
    </row>
    <row r="98" spans="1:16" ht="50" x14ac:dyDescent="0.25">
      <c r="A98" s="28">
        <f t="shared" si="8"/>
        <v>59</v>
      </c>
      <c r="B98" s="29" t="s">
        <v>217</v>
      </c>
      <c r="C98" s="27" t="str">
        <f t="shared" si="9"/>
        <v>749-762</v>
      </c>
      <c r="D98" s="28" t="s">
        <v>35</v>
      </c>
      <c r="E98" s="60" t="s">
        <v>327</v>
      </c>
      <c r="F98" s="16"/>
      <c r="G98" s="17"/>
      <c r="H98" s="18"/>
      <c r="I98" s="24"/>
      <c r="J98" s="24"/>
      <c r="K98" s="24"/>
      <c r="L98" s="24"/>
      <c r="M98" s="24"/>
      <c r="N98" s="24"/>
      <c r="O98" s="24"/>
      <c r="P98" s="24"/>
    </row>
    <row r="99" spans="1:16" ht="50" x14ac:dyDescent="0.25">
      <c r="A99" s="28">
        <f t="shared" si="8"/>
        <v>60</v>
      </c>
      <c r="B99" s="29" t="s">
        <v>218</v>
      </c>
      <c r="C99" s="27" t="str">
        <f t="shared" si="9"/>
        <v>763-776</v>
      </c>
      <c r="D99" s="28" t="s">
        <v>35</v>
      </c>
      <c r="E99" s="60" t="s">
        <v>327</v>
      </c>
      <c r="F99" s="16"/>
      <c r="G99" s="17"/>
      <c r="H99" s="18"/>
      <c r="I99" s="24"/>
      <c r="J99" s="24"/>
      <c r="K99" s="24"/>
      <c r="L99" s="24"/>
      <c r="M99" s="24"/>
      <c r="N99" s="24"/>
      <c r="O99" s="24"/>
      <c r="P99" s="24"/>
    </row>
    <row r="100" spans="1:16" ht="62.5" x14ac:dyDescent="0.25">
      <c r="A100" s="28">
        <f t="shared" si="8"/>
        <v>61</v>
      </c>
      <c r="B100" s="29" t="s">
        <v>268</v>
      </c>
      <c r="C100" s="27" t="str">
        <f t="shared" si="9"/>
        <v>777-790</v>
      </c>
      <c r="D100" s="28" t="s">
        <v>35</v>
      </c>
      <c r="E100" s="60" t="s">
        <v>326</v>
      </c>
      <c r="F100" s="16"/>
      <c r="G100" s="17"/>
      <c r="H100" s="18"/>
      <c r="I100" s="24"/>
      <c r="J100" s="24"/>
      <c r="K100" s="24"/>
      <c r="L100" s="24"/>
      <c r="M100" s="24"/>
      <c r="N100" s="24"/>
      <c r="O100" s="24"/>
      <c r="P100" s="24"/>
    </row>
    <row r="101" spans="1:16" ht="50" x14ac:dyDescent="0.25">
      <c r="A101" s="28">
        <f t="shared" si="8"/>
        <v>62</v>
      </c>
      <c r="B101" s="29" t="s">
        <v>219</v>
      </c>
      <c r="C101" s="27" t="str">
        <f t="shared" si="9"/>
        <v>791-804</v>
      </c>
      <c r="D101" s="28" t="s">
        <v>35</v>
      </c>
      <c r="E101" s="60" t="s">
        <v>327</v>
      </c>
      <c r="F101" s="16"/>
      <c r="G101" s="17"/>
      <c r="H101" s="18"/>
      <c r="I101" s="24"/>
      <c r="J101" s="24"/>
      <c r="K101" s="24"/>
      <c r="L101" s="24"/>
      <c r="M101" s="24"/>
      <c r="N101" s="24"/>
      <c r="O101" s="24"/>
      <c r="P101" s="24"/>
    </row>
    <row r="102" spans="1:16" ht="50" x14ac:dyDescent="0.25">
      <c r="A102" s="28">
        <f t="shared" si="8"/>
        <v>63</v>
      </c>
      <c r="B102" s="29" t="s">
        <v>213</v>
      </c>
      <c r="C102" s="27" t="str">
        <f t="shared" si="9"/>
        <v>805-818</v>
      </c>
      <c r="D102" s="28" t="s">
        <v>35</v>
      </c>
      <c r="E102" s="60" t="s">
        <v>327</v>
      </c>
      <c r="F102" s="16"/>
      <c r="G102" s="17"/>
      <c r="H102" s="18"/>
      <c r="I102" s="24"/>
      <c r="J102" s="24"/>
      <c r="K102" s="24"/>
      <c r="L102" s="24"/>
      <c r="M102" s="24"/>
      <c r="N102" s="24"/>
      <c r="O102" s="24"/>
      <c r="P102" s="24"/>
    </row>
    <row r="103" spans="1:16" ht="74" customHeight="1" x14ac:dyDescent="0.25">
      <c r="A103" s="28">
        <f t="shared" si="6"/>
        <v>64</v>
      </c>
      <c r="B103" s="29" t="s">
        <v>93</v>
      </c>
      <c r="C103" s="27" t="str">
        <f t="shared" si="7"/>
        <v>819-832</v>
      </c>
      <c r="D103" s="28" t="s">
        <v>35</v>
      </c>
      <c r="E103" s="60"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16"/>
      <c r="G103" s="17"/>
      <c r="H103" s="18"/>
      <c r="I103" s="24"/>
      <c r="J103" s="24"/>
      <c r="K103" s="24"/>
      <c r="L103" s="24"/>
      <c r="M103" s="24"/>
      <c r="N103" s="24"/>
      <c r="O103" s="24"/>
      <c r="P103" s="24"/>
    </row>
    <row r="104" spans="1:16" s="23" customFormat="1" ht="100.5" customHeight="1" collapsed="1" x14ac:dyDescent="0.25">
      <c r="A104" s="77" t="s">
        <v>324</v>
      </c>
      <c r="B104" s="78"/>
      <c r="C104" s="78"/>
      <c r="D104" s="78"/>
      <c r="E104" s="61"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16"/>
      <c r="G104" s="17"/>
      <c r="H104" s="18"/>
    </row>
    <row r="105" spans="1:16" ht="62.5" x14ac:dyDescent="0.25">
      <c r="A105" s="28">
        <f>A103+1</f>
        <v>65</v>
      </c>
      <c r="B105" s="60" t="s">
        <v>259</v>
      </c>
      <c r="C105" s="27" t="str">
        <f>IF(MID(D105,FIND("(",D105)+1,FIND(")",D105)-FIND("(",D105)-1)-1=0,RIGHT(C103,LEN(C103)-IFERROR(FIND("-",C103),0))+1,(RIGHT(C103,LEN(C103)-IFERROR(FIND("-",C103),0))+1)&amp;"-"&amp;(RIGHT(C103,LEN(C103)-IFERROR(FIND("-",C103),0))+MID(D105,FIND("(",D105)+1,FIND(")",D105)-FIND("(",D105)-1)))</f>
        <v>833-846</v>
      </c>
      <c r="D105" s="28" t="s">
        <v>35</v>
      </c>
      <c r="E105" s="60" t="s">
        <v>325</v>
      </c>
      <c r="F105" s="16"/>
      <c r="G105" s="17"/>
      <c r="H105" s="18"/>
      <c r="I105" s="24"/>
      <c r="J105" s="24"/>
      <c r="K105" s="24"/>
      <c r="L105" s="24"/>
      <c r="M105" s="24"/>
      <c r="N105" s="24"/>
      <c r="O105" s="24"/>
      <c r="P105" s="24"/>
    </row>
    <row r="106" spans="1:16" ht="75" x14ac:dyDescent="0.25">
      <c r="A106" s="28">
        <f>A105+1</f>
        <v>66</v>
      </c>
      <c r="B106" s="60" t="s">
        <v>260</v>
      </c>
      <c r="C106" s="27" t="str">
        <f>IF(MID(D106,FIND("(",D106)+1,FIND(")",D106)-FIND("(",D106)-1)-1=0,RIGHT(C105,LEN(C105)-IFERROR(FIND("-",C105),0))+1,(RIGHT(C105,LEN(C105)-IFERROR(FIND("-",C105),0))+1)&amp;"-"&amp;(RIGHT(C105,LEN(C105)-IFERROR(FIND("-",C105),0))+MID(D106,FIND("(",D106)+1,FIND(")",D106)-FIND("(",D106)-1)))</f>
        <v>847-860</v>
      </c>
      <c r="D106" s="28" t="s">
        <v>35</v>
      </c>
      <c r="E106" s="60" t="s">
        <v>325</v>
      </c>
      <c r="F106" s="16"/>
      <c r="G106" s="17"/>
      <c r="H106" s="18"/>
      <c r="I106" s="24"/>
      <c r="J106" s="24"/>
      <c r="K106" s="24"/>
      <c r="L106" s="24"/>
      <c r="M106" s="24"/>
      <c r="N106" s="24"/>
      <c r="O106" s="24"/>
      <c r="P106" s="24"/>
    </row>
    <row r="107" spans="1:16" ht="62.5" x14ac:dyDescent="0.25">
      <c r="A107" s="28">
        <f t="shared" ref="A107:A122" si="10">A106+1</f>
        <v>67</v>
      </c>
      <c r="B107" s="60" t="s">
        <v>261</v>
      </c>
      <c r="C107" s="27" t="str">
        <f t="shared" ref="C107:C122" si="11">IF(MID(D107,FIND("(",D107)+1,FIND(")",D107)-FIND("(",D107)-1)-1=0,RIGHT(C106,LEN(C106)-IFERROR(FIND("-",C106),0))+1,(RIGHT(C106,LEN(C106)-IFERROR(FIND("-",C106),0))+1)&amp;"-"&amp;(RIGHT(C106,LEN(C106)-IFERROR(FIND("-",C106),0))+MID(D107,FIND("(",D107)+1,FIND(")",D107)-FIND("(",D107)-1)))</f>
        <v>861-874</v>
      </c>
      <c r="D107" s="28" t="s">
        <v>35</v>
      </c>
      <c r="E107" s="60" t="s">
        <v>325</v>
      </c>
      <c r="F107" s="16"/>
      <c r="G107" s="17"/>
      <c r="H107" s="18"/>
      <c r="I107" s="24"/>
      <c r="J107" s="24"/>
      <c r="K107" s="24"/>
      <c r="L107" s="24"/>
      <c r="M107" s="24"/>
      <c r="N107" s="24"/>
      <c r="O107" s="24"/>
      <c r="P107" s="24"/>
    </row>
    <row r="108" spans="1:16" ht="37.5" x14ac:dyDescent="0.25">
      <c r="A108" s="28">
        <f t="shared" si="10"/>
        <v>68</v>
      </c>
      <c r="B108" s="60" t="s">
        <v>226</v>
      </c>
      <c r="C108" s="27" t="str">
        <f t="shared" si="11"/>
        <v>875-888</v>
      </c>
      <c r="D108" s="28" t="s">
        <v>35</v>
      </c>
      <c r="E108" s="60" t="s">
        <v>325</v>
      </c>
      <c r="F108" s="16"/>
      <c r="G108" s="17"/>
      <c r="H108" s="18"/>
      <c r="I108" s="24"/>
      <c r="J108" s="24"/>
      <c r="K108" s="24"/>
      <c r="L108" s="24"/>
      <c r="M108" s="24"/>
      <c r="N108" s="24"/>
      <c r="O108" s="24"/>
      <c r="P108" s="24"/>
    </row>
    <row r="109" spans="1:16" ht="37.5" x14ac:dyDescent="0.25">
      <c r="A109" s="28">
        <f>A108+1</f>
        <v>69</v>
      </c>
      <c r="B109" s="29" t="s">
        <v>227</v>
      </c>
      <c r="C109" s="27" t="str">
        <f t="shared" si="11"/>
        <v>889-902</v>
      </c>
      <c r="D109" s="28" t="s">
        <v>35</v>
      </c>
      <c r="E109" s="60" t="s">
        <v>325</v>
      </c>
      <c r="F109" s="16"/>
      <c r="G109" s="17"/>
      <c r="H109" s="18"/>
      <c r="I109" s="24"/>
      <c r="J109" s="24"/>
      <c r="K109" s="24"/>
      <c r="L109" s="24"/>
      <c r="M109" s="24"/>
      <c r="N109" s="24"/>
      <c r="O109" s="24"/>
      <c r="P109" s="24"/>
    </row>
    <row r="110" spans="1:16" ht="62.5" x14ac:dyDescent="0.25">
      <c r="A110" s="28">
        <f t="shared" si="10"/>
        <v>70</v>
      </c>
      <c r="B110" s="29" t="s">
        <v>264</v>
      </c>
      <c r="C110" s="27" t="str">
        <f t="shared" si="11"/>
        <v>903-916</v>
      </c>
      <c r="D110" s="28" t="s">
        <v>35</v>
      </c>
      <c r="E110" s="60" t="s">
        <v>325</v>
      </c>
      <c r="F110" s="16"/>
      <c r="G110" s="17"/>
      <c r="H110" s="18"/>
      <c r="I110" s="24"/>
      <c r="J110" s="24"/>
      <c r="K110" s="24"/>
      <c r="L110" s="24"/>
      <c r="M110" s="24"/>
      <c r="N110" s="24"/>
      <c r="O110" s="24"/>
      <c r="P110" s="24"/>
    </row>
    <row r="111" spans="1:16" ht="37.5" x14ac:dyDescent="0.25">
      <c r="A111" s="28">
        <f t="shared" si="10"/>
        <v>71</v>
      </c>
      <c r="B111" s="29" t="s">
        <v>90</v>
      </c>
      <c r="C111" s="27" t="str">
        <f t="shared" si="11"/>
        <v>917-930</v>
      </c>
      <c r="D111" s="28" t="s">
        <v>35</v>
      </c>
      <c r="E111" s="60" t="s">
        <v>325</v>
      </c>
      <c r="F111" s="16"/>
      <c r="G111" s="17"/>
      <c r="H111" s="18"/>
      <c r="I111" s="24"/>
      <c r="J111" s="24"/>
      <c r="K111" s="24"/>
      <c r="L111" s="24"/>
      <c r="M111" s="24"/>
      <c r="N111" s="24"/>
      <c r="O111" s="24"/>
      <c r="P111" s="24"/>
    </row>
    <row r="112" spans="1:16" ht="37.5" x14ac:dyDescent="0.25">
      <c r="A112" s="28">
        <f t="shared" si="10"/>
        <v>72</v>
      </c>
      <c r="B112" s="29" t="s">
        <v>91</v>
      </c>
      <c r="C112" s="27" t="str">
        <f t="shared" si="11"/>
        <v>931-944</v>
      </c>
      <c r="D112" s="28" t="s">
        <v>35</v>
      </c>
      <c r="E112" s="60" t="s">
        <v>325</v>
      </c>
      <c r="F112" s="16"/>
      <c r="G112" s="17"/>
      <c r="H112" s="18"/>
      <c r="I112" s="24"/>
      <c r="J112" s="24"/>
      <c r="K112" s="24"/>
      <c r="L112" s="24"/>
      <c r="M112" s="24"/>
      <c r="N112" s="24"/>
      <c r="O112" s="24"/>
      <c r="P112" s="24"/>
    </row>
    <row r="113" spans="1:16" ht="37.5" x14ac:dyDescent="0.25">
      <c r="A113" s="28">
        <f t="shared" si="10"/>
        <v>73</v>
      </c>
      <c r="B113" s="29" t="s">
        <v>92</v>
      </c>
      <c r="C113" s="27" t="str">
        <f t="shared" si="11"/>
        <v>945-958</v>
      </c>
      <c r="D113" s="28" t="s">
        <v>35</v>
      </c>
      <c r="E113" s="60" t="s">
        <v>325</v>
      </c>
      <c r="F113" s="16"/>
      <c r="G113" s="17"/>
      <c r="H113" s="18"/>
      <c r="I113" s="24"/>
      <c r="J113" s="24"/>
      <c r="K113" s="24"/>
      <c r="L113" s="24"/>
      <c r="M113" s="24"/>
      <c r="N113" s="24"/>
      <c r="O113" s="24"/>
      <c r="P113" s="24"/>
    </row>
    <row r="114" spans="1:16" ht="62.5" x14ac:dyDescent="0.25">
      <c r="A114" s="28">
        <f>A113+1</f>
        <v>74</v>
      </c>
      <c r="B114" s="29" t="s">
        <v>265</v>
      </c>
      <c r="C114" s="27" t="str">
        <f t="shared" ref="C114:C121" si="12">IF(MID(D114,FIND("(",D114)+1,FIND(")",D114)-FIND("(",D114)-1)-1=0,RIGHT(C113,LEN(C113)-IFERROR(FIND("-",C113),0))+1,(RIGHT(C113,LEN(C113)-IFERROR(FIND("-",C113),0))+1)&amp;"-"&amp;(RIGHT(C113,LEN(C113)-IFERROR(FIND("-",C113),0))+MID(D114,FIND("(",D114)+1,FIND(")",D114)-FIND("(",D114)-1)))</f>
        <v>959-972</v>
      </c>
      <c r="D114" s="28" t="s">
        <v>35</v>
      </c>
      <c r="E114" s="60" t="s">
        <v>325</v>
      </c>
      <c r="F114" s="16"/>
      <c r="G114" s="17"/>
      <c r="H114" s="18"/>
      <c r="I114" s="24"/>
      <c r="J114" s="24"/>
      <c r="K114" s="24"/>
      <c r="L114" s="24"/>
      <c r="M114" s="24"/>
      <c r="N114" s="24"/>
      <c r="O114" s="24"/>
      <c r="P114" s="24"/>
    </row>
    <row r="115" spans="1:16" ht="75" x14ac:dyDescent="0.25">
      <c r="A115" s="28">
        <f t="shared" ref="A115:A121" si="13">A114+1</f>
        <v>75</v>
      </c>
      <c r="B115" s="29" t="s">
        <v>266</v>
      </c>
      <c r="C115" s="27" t="str">
        <f t="shared" si="12"/>
        <v>973-986</v>
      </c>
      <c r="D115" s="28" t="s">
        <v>35</v>
      </c>
      <c r="E115" s="60" t="s">
        <v>325</v>
      </c>
      <c r="F115" s="16"/>
      <c r="G115" s="17"/>
      <c r="H115" s="18"/>
      <c r="I115" s="24"/>
      <c r="J115" s="24"/>
      <c r="K115" s="24"/>
      <c r="L115" s="24"/>
      <c r="M115" s="24"/>
      <c r="N115" s="24"/>
      <c r="O115" s="24"/>
      <c r="P115" s="24"/>
    </row>
    <row r="116" spans="1:16" ht="62.5" x14ac:dyDescent="0.25">
      <c r="A116" s="28">
        <f t="shared" si="13"/>
        <v>76</v>
      </c>
      <c r="B116" s="29" t="s">
        <v>267</v>
      </c>
      <c r="C116" s="27" t="str">
        <f t="shared" si="12"/>
        <v>987-1000</v>
      </c>
      <c r="D116" s="28" t="s">
        <v>35</v>
      </c>
      <c r="E116" s="60" t="s">
        <v>325</v>
      </c>
      <c r="F116" s="16"/>
      <c r="G116" s="17"/>
      <c r="H116" s="18"/>
      <c r="I116" s="24"/>
      <c r="J116" s="24"/>
      <c r="K116" s="24"/>
      <c r="L116" s="24"/>
      <c r="M116" s="24"/>
      <c r="N116" s="24"/>
      <c r="O116" s="24"/>
      <c r="P116" s="24"/>
    </row>
    <row r="117" spans="1:16" ht="50" x14ac:dyDescent="0.25">
      <c r="A117" s="28">
        <f t="shared" si="13"/>
        <v>77</v>
      </c>
      <c r="B117" s="29" t="s">
        <v>269</v>
      </c>
      <c r="C117" s="27" t="str">
        <f t="shared" si="12"/>
        <v>1001-1014</v>
      </c>
      <c r="D117" s="28" t="s">
        <v>35</v>
      </c>
      <c r="E117" s="60" t="s">
        <v>325</v>
      </c>
      <c r="F117" s="16"/>
      <c r="G117" s="17"/>
      <c r="H117" s="18"/>
      <c r="I117" s="24"/>
      <c r="J117" s="24"/>
      <c r="K117" s="24"/>
      <c r="L117" s="24"/>
      <c r="M117" s="24"/>
      <c r="N117" s="24"/>
      <c r="O117" s="24"/>
      <c r="P117" s="24"/>
    </row>
    <row r="118" spans="1:16" ht="50" x14ac:dyDescent="0.25">
      <c r="A118" s="28">
        <f t="shared" si="13"/>
        <v>78</v>
      </c>
      <c r="B118" s="29" t="s">
        <v>270</v>
      </c>
      <c r="C118" s="27" t="str">
        <f t="shared" si="12"/>
        <v>1015-1028</v>
      </c>
      <c r="D118" s="28" t="s">
        <v>35</v>
      </c>
      <c r="E118" s="60" t="s">
        <v>325</v>
      </c>
      <c r="F118" s="16"/>
      <c r="G118" s="17"/>
      <c r="H118" s="18"/>
      <c r="I118" s="24"/>
      <c r="J118" s="24"/>
      <c r="K118" s="24"/>
      <c r="L118" s="24"/>
      <c r="M118" s="24"/>
      <c r="N118" s="24"/>
      <c r="O118" s="24"/>
      <c r="P118" s="24"/>
    </row>
    <row r="119" spans="1:16" ht="62.5" x14ac:dyDescent="0.25">
      <c r="A119" s="28">
        <f t="shared" si="13"/>
        <v>79</v>
      </c>
      <c r="B119" s="29" t="s">
        <v>268</v>
      </c>
      <c r="C119" s="27" t="str">
        <f t="shared" si="12"/>
        <v>1029-1042</v>
      </c>
      <c r="D119" s="28" t="s">
        <v>35</v>
      </c>
      <c r="E119" s="60" t="s">
        <v>325</v>
      </c>
      <c r="F119" s="16"/>
      <c r="G119" s="17"/>
      <c r="H119" s="18"/>
      <c r="I119" s="24"/>
      <c r="J119" s="24"/>
      <c r="K119" s="24"/>
      <c r="L119" s="24"/>
      <c r="M119" s="24"/>
      <c r="N119" s="24"/>
      <c r="O119" s="24"/>
      <c r="P119" s="24"/>
    </row>
    <row r="120" spans="1:16" ht="37.5" x14ac:dyDescent="0.25">
      <c r="A120" s="28">
        <f>A119+1</f>
        <v>80</v>
      </c>
      <c r="B120" s="29" t="s">
        <v>219</v>
      </c>
      <c r="C120" s="27" t="str">
        <f t="shared" si="12"/>
        <v>1043-1056</v>
      </c>
      <c r="D120" s="28" t="s">
        <v>35</v>
      </c>
      <c r="E120" s="60" t="s">
        <v>325</v>
      </c>
      <c r="F120" s="16"/>
      <c r="G120" s="17"/>
      <c r="H120" s="18"/>
      <c r="I120" s="24"/>
      <c r="J120" s="24"/>
      <c r="K120" s="24"/>
      <c r="L120" s="24"/>
      <c r="M120" s="24"/>
      <c r="N120" s="24"/>
      <c r="O120" s="24"/>
      <c r="P120" s="24"/>
    </row>
    <row r="121" spans="1:16" ht="37.5" x14ac:dyDescent="0.25">
      <c r="A121" s="28">
        <f t="shared" si="13"/>
        <v>81</v>
      </c>
      <c r="B121" s="29" t="s">
        <v>213</v>
      </c>
      <c r="C121" s="27" t="str">
        <f t="shared" si="12"/>
        <v>1057-1070</v>
      </c>
      <c r="D121" s="28" t="s">
        <v>35</v>
      </c>
      <c r="E121" s="60" t="s">
        <v>325</v>
      </c>
      <c r="F121" s="16"/>
      <c r="G121" s="17"/>
      <c r="H121" s="18"/>
      <c r="I121" s="24"/>
      <c r="J121" s="24"/>
      <c r="K121" s="24"/>
      <c r="L121" s="24"/>
      <c r="M121" s="24"/>
      <c r="N121" s="24"/>
      <c r="O121" s="24"/>
      <c r="P121" s="24"/>
    </row>
    <row r="122" spans="1:16" ht="37.5" x14ac:dyDescent="0.25">
      <c r="A122" s="28">
        <f t="shared" si="10"/>
        <v>82</v>
      </c>
      <c r="B122" s="29" t="s">
        <v>93</v>
      </c>
      <c r="C122" s="27" t="str">
        <f t="shared" si="11"/>
        <v>1071-1084</v>
      </c>
      <c r="D122" s="28" t="s">
        <v>35</v>
      </c>
      <c r="E122" s="60"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16"/>
      <c r="G122" s="17"/>
      <c r="H122" s="18"/>
      <c r="I122" s="24"/>
      <c r="J122" s="24"/>
      <c r="K122" s="24"/>
      <c r="L122" s="24"/>
      <c r="M122" s="24"/>
      <c r="N122" s="24"/>
      <c r="O122" s="24"/>
      <c r="P122" s="24"/>
    </row>
    <row r="123" spans="1:16" s="23" customFormat="1" ht="77.150000000000006" customHeight="1" collapsed="1" x14ac:dyDescent="0.25">
      <c r="A123" s="77" t="s">
        <v>220</v>
      </c>
      <c r="B123" s="78"/>
      <c r="C123" s="78"/>
      <c r="D123" s="78"/>
      <c r="E123" s="61" t="s">
        <v>205</v>
      </c>
      <c r="F123" s="16"/>
      <c r="G123" s="17"/>
      <c r="H123" s="18"/>
    </row>
    <row r="124" spans="1:16" ht="50" x14ac:dyDescent="0.25">
      <c r="A124" s="28" t="str">
        <f>(A122+1)&amp;"a"</f>
        <v>83a</v>
      </c>
      <c r="B124" s="29" t="s">
        <v>94</v>
      </c>
      <c r="C124" s="27" t="str">
        <f>IF(MID(D124,FIND("(",D124)+1,FIND(")",D124)-FIND("(",D124)-1)-1=0,RIGHT(C122,LEN(C122)-IFERROR(FIND("-",C122),0))+1,(RIGHT(C122,LEN(C122)-IFERROR(FIND("-",C122),0))+1)&amp;"-"&amp;(RIGHT(C122,LEN(C122)-IFERROR(FIND("-",C122),0))+MID(D124,FIND("(",D124)+1,FIND(")",D124)-FIND("(",D124)-1)))</f>
        <v>1085-1098</v>
      </c>
      <c r="D124" s="28" t="s">
        <v>35</v>
      </c>
      <c r="E124" s="60" t="s">
        <v>271</v>
      </c>
      <c r="F124" s="16"/>
      <c r="G124" s="17"/>
      <c r="H124" s="18"/>
    </row>
    <row r="125" spans="1:16" ht="73.5" customHeight="1" x14ac:dyDescent="0.25">
      <c r="A125" s="28" t="str">
        <f>(A122+1)&amp;"b"</f>
        <v>83b</v>
      </c>
      <c r="B125" s="29" t="s">
        <v>52</v>
      </c>
      <c r="C125" s="27">
        <f>IF(MID(D125,FIND("(",D125)+1,FIND(")",D125)-FIND("(",D125)-1)-1=0,RIGHT(C124,LEN(C124)-IFERROR(FIND("-",C124),0))+1,(RIGHT(C124,LEN(C124)-IFERROR(FIND("-",C124),0))+1)&amp;"-"&amp;(RIGHT(C124,LEN(C124)-IFERROR(FIND("-",C124),0))+MID(D125,FIND("(",D125)+1,FIND(")",D125)-FIND("(",D125)-1)))</f>
        <v>1099</v>
      </c>
      <c r="D125" s="28" t="s">
        <v>34</v>
      </c>
      <c r="E125" s="60"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16"/>
      <c r="G125" s="17"/>
      <c r="H125" s="18"/>
    </row>
    <row r="126" spans="1:16" ht="50" x14ac:dyDescent="0.25">
      <c r="A126" s="28" t="str">
        <f t="shared" ref="A126:A147" si="14">(LEFT(A124,2)+1)&amp;RIGHT(A124,1)</f>
        <v>84a</v>
      </c>
      <c r="B126" s="29" t="s">
        <v>95</v>
      </c>
      <c r="C126" s="27" t="str">
        <f t="shared" ref="C126:C147" si="15">IF(MID(D126,FIND("(",D126)+1,FIND(")",D126)-FIND("(",D126)-1)-1=0,RIGHT(C125,LEN(C125)-IFERROR(FIND("-",C125),0))+1,(RIGHT(C125,LEN(C125)-IFERROR(FIND("-",C125),0))+1)&amp;"-"&amp;(RIGHT(C125,LEN(C125)-IFERROR(FIND("-",C125),0))+MID(D126,FIND("(",D126)+1,FIND(")",D126)-FIND("(",D126)-1)))</f>
        <v>1100-1113</v>
      </c>
      <c r="D126" s="28" t="s">
        <v>35</v>
      </c>
      <c r="E126" s="60" t="s">
        <v>271</v>
      </c>
      <c r="F126" s="16"/>
      <c r="G126" s="17"/>
      <c r="H126" s="18"/>
    </row>
    <row r="127" spans="1:16" ht="74.5" customHeight="1" x14ac:dyDescent="0.25">
      <c r="A127" s="28" t="str">
        <f t="shared" si="14"/>
        <v>84b</v>
      </c>
      <c r="B127" s="29" t="s">
        <v>52</v>
      </c>
      <c r="C127" s="27">
        <f t="shared" si="15"/>
        <v>1114</v>
      </c>
      <c r="D127" s="28" t="s">
        <v>34</v>
      </c>
      <c r="E127" s="60"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16"/>
      <c r="G127" s="17"/>
      <c r="H127" s="18"/>
    </row>
    <row r="128" spans="1:16" ht="50" x14ac:dyDescent="0.25">
      <c r="A128" s="28" t="str">
        <f t="shared" si="14"/>
        <v>85a</v>
      </c>
      <c r="B128" s="29" t="s">
        <v>96</v>
      </c>
      <c r="C128" s="27" t="str">
        <f t="shared" si="15"/>
        <v>1115-1128</v>
      </c>
      <c r="D128" s="28" t="s">
        <v>35</v>
      </c>
      <c r="E128" s="60" t="s">
        <v>271</v>
      </c>
      <c r="F128" s="16"/>
      <c r="G128" s="17"/>
      <c r="H128" s="18"/>
    </row>
    <row r="129" spans="1:8" ht="75" customHeight="1" x14ac:dyDescent="0.25">
      <c r="A129" s="28" t="str">
        <f t="shared" si="14"/>
        <v>85b</v>
      </c>
      <c r="B129" s="29" t="s">
        <v>52</v>
      </c>
      <c r="C129" s="27">
        <f t="shared" si="15"/>
        <v>1129</v>
      </c>
      <c r="D129" s="28" t="s">
        <v>34</v>
      </c>
      <c r="E129" s="60"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16"/>
      <c r="G129" s="17"/>
      <c r="H129" s="18"/>
    </row>
    <row r="130" spans="1:8" ht="50" x14ac:dyDescent="0.25">
      <c r="A130" s="28" t="str">
        <f t="shared" si="14"/>
        <v>86a</v>
      </c>
      <c r="B130" s="29" t="s">
        <v>97</v>
      </c>
      <c r="C130" s="27" t="str">
        <f t="shared" si="15"/>
        <v>1130-1143</v>
      </c>
      <c r="D130" s="28" t="s">
        <v>35</v>
      </c>
      <c r="E130" s="60" t="s">
        <v>271</v>
      </c>
      <c r="F130" s="16"/>
      <c r="G130" s="17"/>
      <c r="H130" s="18"/>
    </row>
    <row r="131" spans="1:8" ht="75.5" customHeight="1" x14ac:dyDescent="0.25">
      <c r="A131" s="28" t="str">
        <f t="shared" si="14"/>
        <v>86b</v>
      </c>
      <c r="B131" s="29" t="s">
        <v>52</v>
      </c>
      <c r="C131" s="27">
        <f t="shared" si="15"/>
        <v>1144</v>
      </c>
      <c r="D131" s="28" t="s">
        <v>34</v>
      </c>
      <c r="E131" s="60"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16"/>
      <c r="G131" s="17"/>
      <c r="H131" s="18"/>
    </row>
    <row r="132" spans="1:8" ht="50" x14ac:dyDescent="0.25">
      <c r="A132" s="28" t="str">
        <f t="shared" si="14"/>
        <v>87a</v>
      </c>
      <c r="B132" s="29" t="s">
        <v>98</v>
      </c>
      <c r="C132" s="27" t="str">
        <f t="shared" si="15"/>
        <v>1145-1158</v>
      </c>
      <c r="D132" s="28" t="s">
        <v>35</v>
      </c>
      <c r="E132" s="60" t="s">
        <v>271</v>
      </c>
      <c r="F132" s="16"/>
      <c r="G132" s="17"/>
      <c r="H132" s="18"/>
    </row>
    <row r="133" spans="1:8" ht="73.5" customHeight="1" x14ac:dyDescent="0.25">
      <c r="A133" s="28" t="str">
        <f t="shared" si="14"/>
        <v>87b</v>
      </c>
      <c r="B133" s="29" t="s">
        <v>52</v>
      </c>
      <c r="C133" s="27">
        <f t="shared" si="15"/>
        <v>1159</v>
      </c>
      <c r="D133" s="28" t="s">
        <v>34</v>
      </c>
      <c r="E133" s="60"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16"/>
      <c r="G133" s="17"/>
      <c r="H133" s="18"/>
    </row>
    <row r="134" spans="1:8" ht="50" x14ac:dyDescent="0.25">
      <c r="A134" s="28" t="str">
        <f t="shared" si="14"/>
        <v>88a</v>
      </c>
      <c r="B134" s="29" t="s">
        <v>99</v>
      </c>
      <c r="C134" s="27" t="str">
        <f t="shared" si="15"/>
        <v>1160-1173</v>
      </c>
      <c r="D134" s="28" t="s">
        <v>35</v>
      </c>
      <c r="E134" s="60" t="s">
        <v>271</v>
      </c>
      <c r="F134" s="16"/>
      <c r="G134" s="17"/>
      <c r="H134" s="18"/>
    </row>
    <row r="135" spans="1:8" ht="75" customHeight="1" x14ac:dyDescent="0.25">
      <c r="A135" s="28" t="str">
        <f t="shared" si="14"/>
        <v>88b</v>
      </c>
      <c r="B135" s="29" t="s">
        <v>52</v>
      </c>
      <c r="C135" s="27">
        <f t="shared" si="15"/>
        <v>1174</v>
      </c>
      <c r="D135" s="28" t="s">
        <v>34</v>
      </c>
      <c r="E135" s="60"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16"/>
      <c r="G135" s="17"/>
      <c r="H135" s="18"/>
    </row>
    <row r="136" spans="1:8" ht="62.5" x14ac:dyDescent="0.25">
      <c r="A136" s="28" t="str">
        <f t="shared" si="14"/>
        <v>89a</v>
      </c>
      <c r="B136" s="29" t="s">
        <v>100</v>
      </c>
      <c r="C136" s="27" t="str">
        <f t="shared" si="15"/>
        <v>1175-1188</v>
      </c>
      <c r="D136" s="28" t="s">
        <v>35</v>
      </c>
      <c r="E136" s="60" t="s">
        <v>271</v>
      </c>
      <c r="F136" s="16"/>
      <c r="G136" s="17"/>
      <c r="H136" s="18"/>
    </row>
    <row r="137" spans="1:8" ht="75" customHeight="1" x14ac:dyDescent="0.25">
      <c r="A137" s="28" t="str">
        <f t="shared" si="14"/>
        <v>89b</v>
      </c>
      <c r="B137" s="29" t="s">
        <v>52</v>
      </c>
      <c r="C137" s="27">
        <f t="shared" si="15"/>
        <v>1189</v>
      </c>
      <c r="D137" s="28" t="s">
        <v>34</v>
      </c>
      <c r="E137" s="60"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16"/>
      <c r="G137" s="17"/>
      <c r="H137" s="18"/>
    </row>
    <row r="138" spans="1:8" ht="61.5" customHeight="1" x14ac:dyDescent="0.25">
      <c r="A138" s="28" t="str">
        <f t="shared" si="14"/>
        <v>90a</v>
      </c>
      <c r="B138" s="29" t="s">
        <v>272</v>
      </c>
      <c r="C138" s="27" t="str">
        <f t="shared" si="15"/>
        <v>1190-1203</v>
      </c>
      <c r="D138" s="28" t="s">
        <v>35</v>
      </c>
      <c r="E138" s="60" t="s">
        <v>204</v>
      </c>
      <c r="F138" s="16"/>
      <c r="G138" s="17"/>
      <c r="H138" s="18"/>
    </row>
    <row r="139" spans="1:8" ht="74" customHeight="1" x14ac:dyDescent="0.25">
      <c r="A139" s="28" t="str">
        <f t="shared" si="14"/>
        <v>90b</v>
      </c>
      <c r="B139" s="29" t="s">
        <v>52</v>
      </c>
      <c r="C139" s="27">
        <f t="shared" si="15"/>
        <v>1204</v>
      </c>
      <c r="D139" s="28" t="s">
        <v>34</v>
      </c>
      <c r="E139" s="60"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16"/>
      <c r="G139" s="17"/>
      <c r="H139" s="18"/>
    </row>
    <row r="140" spans="1:8" ht="50" x14ac:dyDescent="0.25">
      <c r="A140" s="28" t="str">
        <f t="shared" si="14"/>
        <v>91a</v>
      </c>
      <c r="B140" s="29" t="s">
        <v>102</v>
      </c>
      <c r="C140" s="27" t="str">
        <f t="shared" si="15"/>
        <v>1205-1218</v>
      </c>
      <c r="D140" s="28" t="s">
        <v>35</v>
      </c>
      <c r="E140" s="60" t="s">
        <v>271</v>
      </c>
      <c r="F140" s="16"/>
      <c r="G140" s="17"/>
      <c r="H140" s="18"/>
    </row>
    <row r="141" spans="1:8" ht="75.5" customHeight="1" x14ac:dyDescent="0.25">
      <c r="A141" s="28" t="str">
        <f t="shared" si="14"/>
        <v>91b</v>
      </c>
      <c r="B141" s="29" t="s">
        <v>52</v>
      </c>
      <c r="C141" s="27">
        <f t="shared" si="15"/>
        <v>1219</v>
      </c>
      <c r="D141" s="28" t="s">
        <v>34</v>
      </c>
      <c r="E141" s="60"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16"/>
      <c r="G141" s="17"/>
      <c r="H141" s="18"/>
    </row>
    <row r="142" spans="1:8" ht="50" x14ac:dyDescent="0.25">
      <c r="A142" s="28" t="str">
        <f t="shared" si="14"/>
        <v>92a</v>
      </c>
      <c r="B142" s="29" t="s">
        <v>103</v>
      </c>
      <c r="C142" s="27" t="str">
        <f t="shared" si="15"/>
        <v>1220-1233</v>
      </c>
      <c r="D142" s="28" t="s">
        <v>35</v>
      </c>
      <c r="E142" s="60" t="s">
        <v>271</v>
      </c>
      <c r="F142" s="16"/>
      <c r="G142" s="17"/>
      <c r="H142" s="18"/>
    </row>
    <row r="143" spans="1:8" ht="71" customHeight="1" x14ac:dyDescent="0.25">
      <c r="A143" s="28" t="str">
        <f t="shared" si="14"/>
        <v>92b</v>
      </c>
      <c r="B143" s="29" t="s">
        <v>52</v>
      </c>
      <c r="C143" s="27">
        <f t="shared" si="15"/>
        <v>1234</v>
      </c>
      <c r="D143" s="28" t="s">
        <v>34</v>
      </c>
      <c r="E143" s="60"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16"/>
      <c r="G143" s="17"/>
      <c r="H143" s="18"/>
    </row>
    <row r="144" spans="1:8" ht="50" x14ac:dyDescent="0.25">
      <c r="A144" s="28" t="str">
        <f t="shared" si="14"/>
        <v>93a</v>
      </c>
      <c r="B144" s="29" t="s">
        <v>104</v>
      </c>
      <c r="C144" s="27" t="str">
        <f t="shared" si="15"/>
        <v>1235-1248</v>
      </c>
      <c r="D144" s="28" t="s">
        <v>35</v>
      </c>
      <c r="E144" s="60" t="s">
        <v>271</v>
      </c>
      <c r="F144" s="16"/>
      <c r="G144" s="17"/>
      <c r="H144" s="18"/>
    </row>
    <row r="145" spans="1:8" ht="74" customHeight="1" x14ac:dyDescent="0.25">
      <c r="A145" s="28" t="str">
        <f t="shared" si="14"/>
        <v>93b</v>
      </c>
      <c r="B145" s="29" t="s">
        <v>52</v>
      </c>
      <c r="C145" s="27">
        <f t="shared" si="15"/>
        <v>1249</v>
      </c>
      <c r="D145" s="28" t="s">
        <v>34</v>
      </c>
      <c r="E145" s="60"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16"/>
      <c r="G145" s="17"/>
      <c r="H145" s="18"/>
    </row>
    <row r="146" spans="1:8" ht="36" customHeight="1" x14ac:dyDescent="0.25">
      <c r="A146" s="28" t="str">
        <f t="shared" si="14"/>
        <v>94a</v>
      </c>
      <c r="B146" s="29" t="s">
        <v>32</v>
      </c>
      <c r="C146" s="27" t="str">
        <f t="shared" si="15"/>
        <v>1250-1263</v>
      </c>
      <c r="D146" s="28" t="s">
        <v>35</v>
      </c>
      <c r="E146" s="29" t="str">
        <f>"The sum of data items "&amp;A124&amp;"-"&amp;A144&amp;" excluding items on estimated data indicators.
Round to nearest dollar. Right justify, zero fill."</f>
        <v>The sum of data items 83a-93a excluding items on estimated data indicators.
Round to nearest dollar. Right justify, zero fill.</v>
      </c>
      <c r="F146" s="16"/>
      <c r="G146" s="17"/>
      <c r="H146" s="18"/>
    </row>
    <row r="147" spans="1:8" ht="73" customHeight="1" x14ac:dyDescent="0.25">
      <c r="A147" s="28" t="str">
        <f t="shared" si="14"/>
        <v>94b</v>
      </c>
      <c r="B147" s="29" t="s">
        <v>52</v>
      </c>
      <c r="C147" s="27">
        <f t="shared" si="15"/>
        <v>1264</v>
      </c>
      <c r="D147" s="28" t="s">
        <v>34</v>
      </c>
      <c r="E147" s="60"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16"/>
      <c r="G147" s="17"/>
      <c r="H147" s="18"/>
    </row>
    <row r="148" spans="1:8" s="23" customFormat="1" ht="32.15" customHeight="1" collapsed="1" x14ac:dyDescent="0.25">
      <c r="A148" s="77" t="s">
        <v>106</v>
      </c>
      <c r="B148" s="78"/>
      <c r="C148" s="78"/>
      <c r="D148" s="78"/>
      <c r="E148" s="61"/>
      <c r="F148" s="16"/>
      <c r="G148" s="17"/>
      <c r="H148" s="18"/>
    </row>
    <row r="149" spans="1:8" ht="150" x14ac:dyDescent="0.25">
      <c r="A149" s="28">
        <f>LEFT(A147,2)+1</f>
        <v>95</v>
      </c>
      <c r="B149" s="29" t="s">
        <v>20</v>
      </c>
      <c r="C149" s="27" t="str">
        <f>IF(MID(D149,FIND("(",D149)+1,FIND(")",D149)-FIND("(",D149)-1)-1=0,RIGHT(C147,LEN(C147)-IFERROR(FIND("-",C147),0))+1,(RIGHT(C147,LEN(C147)-IFERROR(FIND("-",C147),0))+1)&amp;"-"&amp;(RIGHT(C147,LEN(C147)-IFERROR(FIND("-",C147),0))+MID(D149,FIND("(",D149)+1,FIND(")",D149)-FIND("(",D149)-1)))</f>
        <v>1265-1274</v>
      </c>
      <c r="D149" s="28" t="s">
        <v>36</v>
      </c>
      <c r="E149" s="29" t="s">
        <v>273</v>
      </c>
      <c r="F149" s="16"/>
      <c r="G149" s="17"/>
      <c r="H149" s="18"/>
    </row>
    <row r="150" spans="1:8" ht="87.5" x14ac:dyDescent="0.25">
      <c r="A150" s="28">
        <f>A149+1</f>
        <v>96</v>
      </c>
      <c r="B150" s="29" t="s">
        <v>21</v>
      </c>
      <c r="C150" s="27" t="str">
        <f>IF(MID(D150,FIND("(",D150)+1,FIND(")",D150)-FIND("(",D150)-1)-1=0,RIGHT(C149,LEN(C149)-IFERROR(FIND("-",C149),0))+1,(RIGHT(C149,LEN(C149)-IFERROR(FIND("-",C149),0))+1)&amp;"-"&amp;(RIGHT(C149,LEN(C149)-IFERROR(FIND("-",C149),0))+MID(D150,FIND("(",D150)+1,FIND(")",D150)-FIND("(",D150)-1)))</f>
        <v>1275-1284</v>
      </c>
      <c r="D150" s="28" t="s">
        <v>36</v>
      </c>
      <c r="E150" s="29" t="s">
        <v>274</v>
      </c>
      <c r="F150" s="16"/>
      <c r="G150" s="17"/>
      <c r="H150" s="18"/>
    </row>
    <row r="151" spans="1:8" ht="75" x14ac:dyDescent="0.25">
      <c r="A151" s="28">
        <f>A150+1</f>
        <v>97</v>
      </c>
      <c r="B151" s="29" t="s">
        <v>22</v>
      </c>
      <c r="C151" s="27" t="str">
        <f>IF(MID(D151,FIND("(",D151)+1,FIND(")",D151)-FIND("(",D151)-1)-1=0,RIGHT(C150,LEN(C150)-IFERROR(FIND("-",C150),0))+1,(RIGHT(C150,LEN(C150)-IFERROR(FIND("-",C150),0))+1)&amp;"-"&amp;(RIGHT(C150,LEN(C150)-IFERROR(FIND("-",C150),0))+MID(D151,FIND("(",D151)+1,FIND(")",D151)-FIND("(",D151)-1)))</f>
        <v>1285-1294</v>
      </c>
      <c r="D151" s="28" t="s">
        <v>36</v>
      </c>
      <c r="E151" s="29" t="s">
        <v>275</v>
      </c>
      <c r="F151" s="16"/>
      <c r="G151" s="17"/>
      <c r="H151" s="18"/>
    </row>
    <row r="152" spans="1:8" s="23" customFormat="1" ht="35.5" customHeight="1" x14ac:dyDescent="0.25">
      <c r="A152" s="77" t="s">
        <v>40</v>
      </c>
      <c r="B152" s="79"/>
      <c r="C152" s="79"/>
      <c r="D152" s="79"/>
      <c r="E152" s="61"/>
      <c r="F152" s="16"/>
      <c r="G152" s="17"/>
      <c r="H152" s="18"/>
    </row>
    <row r="153" spans="1:8" ht="50" x14ac:dyDescent="0.25">
      <c r="A153" s="63">
        <f>A151+1</f>
        <v>98</v>
      </c>
      <c r="B153" s="29" t="s">
        <v>221</v>
      </c>
      <c r="C153" s="27">
        <f>IF(MID(D153,FIND("(",D153)+1,FIND(")",D153)-FIND("(",D153)-1)-1=0,RIGHT(C151,LEN(C151)-IFERROR(FIND("-",C151),0))+1,(RIGHT(C151,LEN(C151)-IFERROR(FIND("-",C151),0))+1)&amp;"-"&amp;(RIGHT(C151,LEN(C151)-IFERROR(FIND("-",C151),0))+MID(D153,FIND("(",D153)+1,FIND(")",D153)-FIND("(",D153)-1)))</f>
        <v>1295</v>
      </c>
      <c r="D153" s="28" t="s">
        <v>34</v>
      </c>
      <c r="E153" s="60" t="s">
        <v>29</v>
      </c>
      <c r="F153" s="16"/>
      <c r="G153" s="17"/>
      <c r="H153" s="18"/>
    </row>
    <row r="154" spans="1:8" ht="62.5" x14ac:dyDescent="0.25">
      <c r="A154" s="28">
        <f t="shared" ref="A154:A186" si="16">A153+1</f>
        <v>99</v>
      </c>
      <c r="B154" s="29" t="s">
        <v>276</v>
      </c>
      <c r="C154" s="27">
        <f>IF(MID(D154,FIND("(",D154)+1,FIND(")",D154)-FIND("(",D154)-1)-1=0,RIGHT(C153,LEN(C153)-IFERROR(FIND("-",C153),0))+1,(RIGHT(C153,LEN(C153)-IFERROR(FIND("-",C153),0))+1)&amp;"-"&amp;(RIGHT(C153,LEN(C153)-IFERROR(FIND("-",C153),0))+MID(D154,FIND("(",D154)+1,FIND(")",D154)-FIND("(",D154)-1)))</f>
        <v>1296</v>
      </c>
      <c r="D154" s="28" t="s">
        <v>34</v>
      </c>
      <c r="E154" s="60" t="s">
        <v>8</v>
      </c>
      <c r="F154" s="16"/>
      <c r="G154" s="17"/>
      <c r="H154" s="18"/>
    </row>
    <row r="155" spans="1:8" ht="50" x14ac:dyDescent="0.25">
      <c r="A155" s="28">
        <f t="shared" si="16"/>
        <v>100</v>
      </c>
      <c r="B155" s="29" t="s">
        <v>277</v>
      </c>
      <c r="C155" s="27">
        <f t="shared" ref="C155:C184" si="17">IF(MID(D155,FIND("(",D155)+1,FIND(")",D155)-FIND("(",D155)-1)-1=0,RIGHT(C154,LEN(C154)-IFERROR(FIND("-",C154),0))+1,(RIGHT(C154,LEN(C154)-IFERROR(FIND("-",C154),0))+1)&amp;"-"&amp;(RIGHT(C154,LEN(C154)-IFERROR(FIND("-",C154),0))+MID(D155,FIND("(",D155)+1,FIND(")",D155)-FIND("(",D155)-1)))</f>
        <v>1297</v>
      </c>
      <c r="D155" s="28" t="s">
        <v>34</v>
      </c>
      <c r="E155" s="60" t="s">
        <v>29</v>
      </c>
      <c r="F155" s="16"/>
      <c r="G155" s="17"/>
      <c r="H155" s="18"/>
    </row>
    <row r="156" spans="1:8" ht="62.5" x14ac:dyDescent="0.25">
      <c r="A156" s="28">
        <f t="shared" si="16"/>
        <v>101</v>
      </c>
      <c r="B156" s="29" t="s">
        <v>278</v>
      </c>
      <c r="C156" s="27">
        <f t="shared" si="17"/>
        <v>1298</v>
      </c>
      <c r="D156" s="28" t="s">
        <v>34</v>
      </c>
      <c r="E156" s="60" t="s">
        <v>29</v>
      </c>
      <c r="F156" s="16"/>
      <c r="G156" s="17"/>
      <c r="H156" s="18"/>
    </row>
    <row r="157" spans="1:8" ht="50" x14ac:dyDescent="0.25">
      <c r="A157" s="28">
        <f t="shared" si="16"/>
        <v>102</v>
      </c>
      <c r="B157" s="29" t="s">
        <v>279</v>
      </c>
      <c r="C157" s="27">
        <f t="shared" si="17"/>
        <v>1299</v>
      </c>
      <c r="D157" s="28" t="s">
        <v>34</v>
      </c>
      <c r="E157" s="60" t="s">
        <v>29</v>
      </c>
      <c r="F157" s="16"/>
      <c r="G157" s="17"/>
      <c r="H157" s="18"/>
    </row>
    <row r="158" spans="1:8" ht="62.5" x14ac:dyDescent="0.25">
      <c r="A158" s="28">
        <f t="shared" si="16"/>
        <v>103</v>
      </c>
      <c r="B158" s="29" t="s">
        <v>280</v>
      </c>
      <c r="C158" s="27">
        <f t="shared" si="17"/>
        <v>1300</v>
      </c>
      <c r="D158" s="28" t="s">
        <v>34</v>
      </c>
      <c r="E158" s="60" t="s">
        <v>29</v>
      </c>
      <c r="F158" s="16"/>
      <c r="G158" s="17"/>
      <c r="H158" s="18"/>
    </row>
    <row r="159" spans="1:8" ht="62.5" x14ac:dyDescent="0.25">
      <c r="A159" s="28">
        <f t="shared" si="16"/>
        <v>104</v>
      </c>
      <c r="B159" s="29" t="s">
        <v>281</v>
      </c>
      <c r="C159" s="27">
        <f t="shared" si="17"/>
        <v>1301</v>
      </c>
      <c r="D159" s="28" t="s">
        <v>34</v>
      </c>
      <c r="E159" s="60" t="s">
        <v>29</v>
      </c>
      <c r="F159" s="16"/>
      <c r="G159" s="17"/>
      <c r="H159" s="18"/>
    </row>
    <row r="160" spans="1:8" ht="62.5" x14ac:dyDescent="0.25">
      <c r="A160" s="28">
        <f t="shared" si="16"/>
        <v>105</v>
      </c>
      <c r="B160" s="29" t="s">
        <v>282</v>
      </c>
      <c r="C160" s="27">
        <f t="shared" si="17"/>
        <v>1302</v>
      </c>
      <c r="D160" s="28" t="s">
        <v>34</v>
      </c>
      <c r="E160" s="60" t="s">
        <v>29</v>
      </c>
      <c r="F160" s="16"/>
      <c r="G160" s="17"/>
      <c r="H160" s="18"/>
    </row>
    <row r="161" spans="1:8" ht="50" x14ac:dyDescent="0.25">
      <c r="A161" s="28">
        <f t="shared" si="16"/>
        <v>106</v>
      </c>
      <c r="B161" s="29" t="s">
        <v>283</v>
      </c>
      <c r="C161" s="27">
        <f t="shared" si="17"/>
        <v>1303</v>
      </c>
      <c r="D161" s="28" t="s">
        <v>34</v>
      </c>
      <c r="E161" s="60" t="s">
        <v>29</v>
      </c>
      <c r="F161" s="16"/>
      <c r="G161" s="17"/>
      <c r="H161" s="18"/>
    </row>
    <row r="162" spans="1:8" ht="62.5" x14ac:dyDescent="0.25">
      <c r="A162" s="28">
        <f t="shared" si="16"/>
        <v>107</v>
      </c>
      <c r="B162" s="29" t="s">
        <v>284</v>
      </c>
      <c r="C162" s="27">
        <f t="shared" si="17"/>
        <v>1304</v>
      </c>
      <c r="D162" s="28" t="s">
        <v>34</v>
      </c>
      <c r="E162" s="60" t="s">
        <v>29</v>
      </c>
      <c r="F162" s="16"/>
      <c r="G162" s="17"/>
      <c r="H162" s="18"/>
    </row>
    <row r="163" spans="1:8" ht="50" x14ac:dyDescent="0.25">
      <c r="A163" s="28">
        <f t="shared" si="16"/>
        <v>108</v>
      </c>
      <c r="B163" s="29" t="s">
        <v>285</v>
      </c>
      <c r="C163" s="27">
        <f t="shared" si="17"/>
        <v>1305</v>
      </c>
      <c r="D163" s="28" t="s">
        <v>34</v>
      </c>
      <c r="E163" s="60" t="s">
        <v>29</v>
      </c>
      <c r="F163" s="16"/>
      <c r="G163" s="17"/>
      <c r="H163" s="18"/>
    </row>
    <row r="164" spans="1:8" ht="50" x14ac:dyDescent="0.25">
      <c r="A164" s="28">
        <f t="shared" si="16"/>
        <v>109</v>
      </c>
      <c r="B164" s="29" t="s">
        <v>286</v>
      </c>
      <c r="C164" s="27">
        <f t="shared" si="17"/>
        <v>1306</v>
      </c>
      <c r="D164" s="28" t="s">
        <v>34</v>
      </c>
      <c r="E164" s="60" t="s">
        <v>29</v>
      </c>
      <c r="F164" s="16"/>
      <c r="G164" s="17"/>
      <c r="H164" s="18"/>
    </row>
    <row r="165" spans="1:8" ht="62.5" x14ac:dyDescent="0.25">
      <c r="A165" s="28">
        <f t="shared" si="16"/>
        <v>110</v>
      </c>
      <c r="B165" s="29" t="s">
        <v>287</v>
      </c>
      <c r="C165" s="27">
        <f t="shared" si="17"/>
        <v>1307</v>
      </c>
      <c r="D165" s="28" t="s">
        <v>34</v>
      </c>
      <c r="E165" s="60" t="s">
        <v>29</v>
      </c>
      <c r="F165" s="16"/>
      <c r="G165" s="17"/>
      <c r="H165" s="18"/>
    </row>
    <row r="166" spans="1:8" ht="62.5" x14ac:dyDescent="0.25">
      <c r="A166" s="28">
        <f t="shared" si="16"/>
        <v>111</v>
      </c>
      <c r="B166" s="29" t="s">
        <v>288</v>
      </c>
      <c r="C166" s="27">
        <f t="shared" si="17"/>
        <v>1308</v>
      </c>
      <c r="D166" s="28" t="s">
        <v>34</v>
      </c>
      <c r="E166" s="60" t="s">
        <v>29</v>
      </c>
      <c r="F166" s="16"/>
      <c r="G166" s="17"/>
      <c r="H166" s="18"/>
    </row>
    <row r="167" spans="1:8" ht="50" x14ac:dyDescent="0.25">
      <c r="A167" s="28">
        <f t="shared" si="16"/>
        <v>112</v>
      </c>
      <c r="B167" s="29" t="s">
        <v>289</v>
      </c>
      <c r="C167" s="27">
        <f t="shared" si="17"/>
        <v>1309</v>
      </c>
      <c r="D167" s="28" t="s">
        <v>34</v>
      </c>
      <c r="E167" s="60" t="s">
        <v>29</v>
      </c>
      <c r="F167" s="16"/>
      <c r="G167" s="17"/>
      <c r="H167" s="18"/>
    </row>
    <row r="168" spans="1:8" ht="75" x14ac:dyDescent="0.25">
      <c r="A168" s="28">
        <f t="shared" si="16"/>
        <v>113</v>
      </c>
      <c r="B168" s="29" t="s">
        <v>291</v>
      </c>
      <c r="C168" s="27">
        <f t="shared" si="17"/>
        <v>1310</v>
      </c>
      <c r="D168" s="28" t="s">
        <v>34</v>
      </c>
      <c r="E168" s="60" t="s">
        <v>29</v>
      </c>
      <c r="F168" s="16"/>
      <c r="G168" s="17"/>
      <c r="H168" s="18"/>
    </row>
    <row r="169" spans="1:8" ht="50" x14ac:dyDescent="0.25">
      <c r="A169" s="28">
        <f t="shared" si="16"/>
        <v>114</v>
      </c>
      <c r="B169" s="29" t="s">
        <v>290</v>
      </c>
      <c r="C169" s="27">
        <f t="shared" si="17"/>
        <v>1311</v>
      </c>
      <c r="D169" s="28" t="s">
        <v>34</v>
      </c>
      <c r="E169" s="60" t="s">
        <v>29</v>
      </c>
      <c r="F169" s="16"/>
      <c r="G169" s="17"/>
      <c r="H169" s="18"/>
    </row>
    <row r="170" spans="1:8" ht="62.5" x14ac:dyDescent="0.25">
      <c r="A170" s="28">
        <f t="shared" si="16"/>
        <v>115</v>
      </c>
      <c r="B170" s="29" t="s">
        <v>292</v>
      </c>
      <c r="C170" s="27">
        <f t="shared" si="17"/>
        <v>1312</v>
      </c>
      <c r="D170" s="28" t="s">
        <v>34</v>
      </c>
      <c r="E170" s="60" t="s">
        <v>29</v>
      </c>
      <c r="F170" s="16"/>
      <c r="G170" s="17"/>
      <c r="H170" s="18"/>
    </row>
    <row r="171" spans="1:8" ht="50" x14ac:dyDescent="0.25">
      <c r="A171" s="28">
        <f t="shared" si="16"/>
        <v>116</v>
      </c>
      <c r="B171" s="29" t="s">
        <v>293</v>
      </c>
      <c r="C171" s="27">
        <f t="shared" si="17"/>
        <v>1313</v>
      </c>
      <c r="D171" s="28" t="s">
        <v>34</v>
      </c>
      <c r="E171" s="60" t="s">
        <v>29</v>
      </c>
      <c r="F171" s="16"/>
      <c r="G171" s="17"/>
      <c r="H171" s="18"/>
    </row>
    <row r="172" spans="1:8" ht="62.5" x14ac:dyDescent="0.25">
      <c r="A172" s="28">
        <f t="shared" si="16"/>
        <v>117</v>
      </c>
      <c r="B172" s="29" t="s">
        <v>294</v>
      </c>
      <c r="C172" s="27">
        <f t="shared" si="17"/>
        <v>1314</v>
      </c>
      <c r="D172" s="28" t="s">
        <v>34</v>
      </c>
      <c r="E172" s="60" t="s">
        <v>29</v>
      </c>
      <c r="F172" s="16"/>
      <c r="G172" s="17"/>
      <c r="H172" s="18"/>
    </row>
    <row r="173" spans="1:8" ht="62.5" x14ac:dyDescent="0.25">
      <c r="A173" s="28">
        <f t="shared" si="16"/>
        <v>118</v>
      </c>
      <c r="B173" s="29" t="s">
        <v>295</v>
      </c>
      <c r="C173" s="27">
        <f t="shared" si="17"/>
        <v>1315</v>
      </c>
      <c r="D173" s="28" t="s">
        <v>34</v>
      </c>
      <c r="E173" s="60" t="s">
        <v>29</v>
      </c>
      <c r="F173" s="16"/>
      <c r="G173" s="17"/>
      <c r="H173" s="18"/>
    </row>
    <row r="174" spans="1:8" ht="62.5" x14ac:dyDescent="0.25">
      <c r="A174" s="28">
        <f t="shared" si="16"/>
        <v>119</v>
      </c>
      <c r="B174" s="29" t="s">
        <v>296</v>
      </c>
      <c r="C174" s="27">
        <f t="shared" si="17"/>
        <v>1316</v>
      </c>
      <c r="D174" s="28" t="s">
        <v>34</v>
      </c>
      <c r="E174" s="60" t="s">
        <v>29</v>
      </c>
      <c r="F174" s="16"/>
      <c r="G174" s="17"/>
      <c r="H174" s="18"/>
    </row>
    <row r="175" spans="1:8" ht="50" x14ac:dyDescent="0.25">
      <c r="A175" s="28">
        <f t="shared" si="16"/>
        <v>120</v>
      </c>
      <c r="B175" s="29" t="s">
        <v>222</v>
      </c>
      <c r="C175" s="27">
        <f t="shared" si="17"/>
        <v>1317</v>
      </c>
      <c r="D175" s="28" t="s">
        <v>34</v>
      </c>
      <c r="E175" s="60" t="s">
        <v>29</v>
      </c>
      <c r="F175" s="16"/>
      <c r="G175" s="17"/>
      <c r="H175" s="18"/>
    </row>
    <row r="176" spans="1:8" ht="62.5" x14ac:dyDescent="0.25">
      <c r="A176" s="28">
        <f t="shared" si="16"/>
        <v>121</v>
      </c>
      <c r="B176" s="29" t="s">
        <v>297</v>
      </c>
      <c r="C176" s="27">
        <f t="shared" si="17"/>
        <v>1318</v>
      </c>
      <c r="D176" s="28" t="s">
        <v>34</v>
      </c>
      <c r="E176" s="60" t="s">
        <v>29</v>
      </c>
      <c r="F176" s="16"/>
      <c r="G176" s="17"/>
      <c r="H176" s="18"/>
    </row>
    <row r="177" spans="1:8" ht="62.5" x14ac:dyDescent="0.25">
      <c r="A177" s="28">
        <f t="shared" si="16"/>
        <v>122</v>
      </c>
      <c r="B177" s="29" t="s">
        <v>298</v>
      </c>
      <c r="C177" s="27">
        <f t="shared" si="17"/>
        <v>1319</v>
      </c>
      <c r="D177" s="28" t="s">
        <v>34</v>
      </c>
      <c r="E177" s="60" t="s">
        <v>29</v>
      </c>
      <c r="F177" s="16"/>
      <c r="G177" s="17"/>
      <c r="H177" s="18"/>
    </row>
    <row r="178" spans="1:8" ht="50" x14ac:dyDescent="0.25">
      <c r="A178" s="28">
        <f t="shared" si="16"/>
        <v>123</v>
      </c>
      <c r="B178" s="29" t="s">
        <v>299</v>
      </c>
      <c r="C178" s="27">
        <f t="shared" si="17"/>
        <v>1320</v>
      </c>
      <c r="D178" s="28" t="s">
        <v>34</v>
      </c>
      <c r="E178" s="60" t="s">
        <v>29</v>
      </c>
      <c r="F178" s="16"/>
      <c r="G178" s="17"/>
      <c r="H178" s="18"/>
    </row>
    <row r="179" spans="1:8" ht="50" x14ac:dyDescent="0.25">
      <c r="A179" s="28">
        <f t="shared" si="16"/>
        <v>124</v>
      </c>
      <c r="B179" s="29" t="s">
        <v>300</v>
      </c>
      <c r="C179" s="27">
        <f t="shared" si="17"/>
        <v>1321</v>
      </c>
      <c r="D179" s="28" t="s">
        <v>34</v>
      </c>
      <c r="E179" s="60" t="s">
        <v>29</v>
      </c>
      <c r="F179" s="16"/>
      <c r="G179" s="17"/>
      <c r="H179" s="18"/>
    </row>
    <row r="180" spans="1:8" ht="50" x14ac:dyDescent="0.25">
      <c r="A180" s="28">
        <f t="shared" si="16"/>
        <v>125</v>
      </c>
      <c r="B180" s="29" t="s">
        <v>301</v>
      </c>
      <c r="C180" s="27">
        <f t="shared" si="17"/>
        <v>1322</v>
      </c>
      <c r="D180" s="28" t="s">
        <v>34</v>
      </c>
      <c r="E180" s="60" t="s">
        <v>29</v>
      </c>
      <c r="F180" s="16"/>
      <c r="G180" s="17"/>
      <c r="H180" s="18"/>
    </row>
    <row r="181" spans="1:8" ht="62.5" x14ac:dyDescent="0.25">
      <c r="A181" s="28">
        <f t="shared" si="16"/>
        <v>126</v>
      </c>
      <c r="B181" s="29" t="s">
        <v>302</v>
      </c>
      <c r="C181" s="27">
        <f t="shared" si="17"/>
        <v>1323</v>
      </c>
      <c r="D181" s="28" t="s">
        <v>34</v>
      </c>
      <c r="E181" s="60" t="s">
        <v>29</v>
      </c>
      <c r="F181" s="16"/>
      <c r="G181" s="17"/>
      <c r="H181" s="18"/>
    </row>
    <row r="182" spans="1:8" ht="50" x14ac:dyDescent="0.25">
      <c r="A182" s="28">
        <f t="shared" si="16"/>
        <v>127</v>
      </c>
      <c r="B182" s="29" t="s">
        <v>303</v>
      </c>
      <c r="C182" s="27">
        <f t="shared" si="17"/>
        <v>1324</v>
      </c>
      <c r="D182" s="28" t="s">
        <v>34</v>
      </c>
      <c r="E182" s="60" t="s">
        <v>29</v>
      </c>
      <c r="F182" s="16"/>
      <c r="G182" s="17"/>
      <c r="H182" s="18"/>
    </row>
    <row r="183" spans="1:8" ht="50" x14ac:dyDescent="0.25">
      <c r="A183" s="28">
        <f t="shared" si="16"/>
        <v>128</v>
      </c>
      <c r="B183" s="29" t="s">
        <v>304</v>
      </c>
      <c r="C183" s="27">
        <f t="shared" si="17"/>
        <v>1325</v>
      </c>
      <c r="D183" s="28" t="s">
        <v>34</v>
      </c>
      <c r="E183" s="60" t="s">
        <v>29</v>
      </c>
      <c r="F183" s="16"/>
      <c r="G183" s="17"/>
      <c r="H183" s="18"/>
    </row>
    <row r="184" spans="1:8" ht="50" x14ac:dyDescent="0.25">
      <c r="A184" s="28">
        <f t="shared" si="16"/>
        <v>129</v>
      </c>
      <c r="B184" s="29" t="s">
        <v>305</v>
      </c>
      <c r="C184" s="27">
        <f t="shared" si="17"/>
        <v>1326</v>
      </c>
      <c r="D184" s="28" t="s">
        <v>34</v>
      </c>
      <c r="E184" s="60" t="s">
        <v>29</v>
      </c>
      <c r="F184" s="16"/>
      <c r="G184" s="17"/>
      <c r="H184" s="18"/>
    </row>
    <row r="185" spans="1:8" s="33" customFormat="1" ht="62.5" x14ac:dyDescent="0.25">
      <c r="A185" s="28">
        <f t="shared" si="16"/>
        <v>130</v>
      </c>
      <c r="B185" s="29" t="s">
        <v>328</v>
      </c>
      <c r="C185" s="27">
        <f t="shared" ref="C185:C186" si="18">IF(MID(D185,FIND("(",D185)+1,FIND(")",D185)-FIND("(",D185)-1)-1=0,RIGHT(C184,LEN(C184)-IFERROR(FIND("-",C184),0))+1,(RIGHT(C184,LEN(C184)-IFERROR(FIND("-",C184),0))+1)&amp;"-"&amp;(RIGHT(C184,LEN(C184)-IFERROR(FIND("-",C184),0))+MID(D185,FIND("(",D185)+1,FIND(")",D185)-FIND("(",D185)-1)))</f>
        <v>1327</v>
      </c>
      <c r="D185" s="28" t="s">
        <v>34</v>
      </c>
      <c r="E185" s="60" t="s">
        <v>29</v>
      </c>
      <c r="F185" s="30"/>
      <c r="G185" s="31"/>
      <c r="H185" s="32"/>
    </row>
    <row r="186" spans="1:8" ht="62.5" x14ac:dyDescent="0.25">
      <c r="A186" s="28">
        <f t="shared" si="16"/>
        <v>131</v>
      </c>
      <c r="B186" s="29" t="s">
        <v>223</v>
      </c>
      <c r="C186" s="27">
        <f t="shared" si="18"/>
        <v>1328</v>
      </c>
      <c r="D186" s="28" t="s">
        <v>34</v>
      </c>
      <c r="E186" s="60" t="s">
        <v>306</v>
      </c>
      <c r="F186" s="16"/>
      <c r="G186" s="17"/>
      <c r="H186" s="18"/>
    </row>
    <row r="187" spans="1:8" s="23" customFormat="1" ht="52.5" customHeight="1" collapsed="1" x14ac:dyDescent="0.25">
      <c r="A187" s="75" t="s">
        <v>307</v>
      </c>
      <c r="B187" s="76"/>
      <c r="C187" s="76"/>
      <c r="D187" s="76"/>
      <c r="E187" s="59" t="s">
        <v>228</v>
      </c>
      <c r="F187" s="16"/>
      <c r="G187" s="17"/>
      <c r="H187" s="18"/>
    </row>
    <row r="188" spans="1:8" ht="87.5" x14ac:dyDescent="0.25">
      <c r="A188" s="28">
        <f>A186+1</f>
        <v>132</v>
      </c>
      <c r="B188" s="29" t="s">
        <v>308</v>
      </c>
      <c r="C188" s="27">
        <f>IF(MID(D188,FIND("(",D188)+1,FIND(")",D188)-FIND("(",D188)-1)-1=0,RIGHT(C186,LEN(C186)-IFERROR(FIND("-",C186),0))+1,(RIGHT(C186,LEN(C186)-IFERROR(FIND("-",C186),0))+1)&amp;"-"&amp;(RIGHT(C186,LEN(C186)-IFERROR(FIND("-",C186),0))+MID(D188,FIND("(",D188)+1,FIND(")",D188)-FIND("(",D188)-1)))</f>
        <v>1329</v>
      </c>
      <c r="D188" s="28" t="s">
        <v>34</v>
      </c>
      <c r="E188" s="29" t="s">
        <v>0</v>
      </c>
      <c r="F188" s="16"/>
      <c r="G188" s="17"/>
      <c r="H188" s="18"/>
    </row>
    <row r="189" spans="1:8" ht="75" x14ac:dyDescent="0.25">
      <c r="A189" s="28">
        <f>A188+1</f>
        <v>133</v>
      </c>
      <c r="B189" s="29" t="s">
        <v>309</v>
      </c>
      <c r="C189" s="27">
        <f>IF(MID(D189,FIND("(",D189)+1,FIND(")",D189)-FIND("(",D189)-1)-1=0,RIGHT(C188,LEN(C188)-IFERROR(FIND("-",C188),0))+1,(RIGHT(C188,LEN(C188)-IFERROR(FIND("-",C188),0))+1)&amp;"-"&amp;(RIGHT(C188,LEN(C188)-IFERROR(FIND("-",C188),0))+MID(D189,FIND("(",D189)+1,FIND(")",D189)-FIND("(",D189)-1)))</f>
        <v>1330</v>
      </c>
      <c r="D189" s="28" t="s">
        <v>34</v>
      </c>
      <c r="E189" s="29" t="s">
        <v>1</v>
      </c>
      <c r="F189" s="16"/>
      <c r="G189" s="17"/>
      <c r="H189" s="18"/>
    </row>
    <row r="190" spans="1:8" ht="62.5" x14ac:dyDescent="0.25">
      <c r="A190" s="28">
        <f t="shared" ref="A190:A194" si="19">A189+1</f>
        <v>134</v>
      </c>
      <c r="B190" s="29" t="s">
        <v>27</v>
      </c>
      <c r="C190" s="27">
        <f t="shared" ref="C190:C194" si="20">IF(MID(D190,FIND("(",D190)+1,FIND(")",D190)-FIND("(",D190)-1)-1=0,RIGHT(C189,LEN(C189)-IFERROR(FIND("-",C189),0))+1,(RIGHT(C189,LEN(C189)-IFERROR(FIND("-",C189),0))+1)&amp;"-"&amp;(RIGHT(C189,LEN(C189)-IFERROR(FIND("-",C189),0))+MID(D190,FIND("(",D190)+1,FIND(")",D190)-FIND("(",D190)-1)))</f>
        <v>1331</v>
      </c>
      <c r="D190" s="28" t="s">
        <v>34</v>
      </c>
      <c r="E190" s="29" t="s">
        <v>0</v>
      </c>
      <c r="F190" s="16"/>
      <c r="G190" s="17"/>
      <c r="H190" s="18"/>
    </row>
    <row r="191" spans="1:8" ht="62.5" x14ac:dyDescent="0.25">
      <c r="A191" s="28">
        <f t="shared" si="19"/>
        <v>135</v>
      </c>
      <c r="B191" s="29" t="s">
        <v>28</v>
      </c>
      <c r="C191" s="27">
        <f t="shared" si="20"/>
        <v>1332</v>
      </c>
      <c r="D191" s="28" t="s">
        <v>34</v>
      </c>
      <c r="E191" s="29" t="s">
        <v>0</v>
      </c>
      <c r="F191" s="16"/>
      <c r="G191" s="17"/>
      <c r="H191" s="18"/>
    </row>
    <row r="192" spans="1:8" ht="50" x14ac:dyDescent="0.25">
      <c r="A192" s="28">
        <f t="shared" si="19"/>
        <v>136</v>
      </c>
      <c r="B192" s="29" t="s">
        <v>311</v>
      </c>
      <c r="C192" s="27">
        <f t="shared" si="20"/>
        <v>1333</v>
      </c>
      <c r="D192" s="28" t="s">
        <v>34</v>
      </c>
      <c r="E192" s="29" t="s">
        <v>191</v>
      </c>
      <c r="F192" s="16"/>
      <c r="G192" s="17"/>
      <c r="H192" s="18"/>
    </row>
    <row r="193" spans="1:8" ht="37.5" x14ac:dyDescent="0.25">
      <c r="A193" s="28">
        <f t="shared" si="19"/>
        <v>137</v>
      </c>
      <c r="B193" s="29" t="s">
        <v>192</v>
      </c>
      <c r="C193" s="27">
        <f t="shared" si="20"/>
        <v>1334</v>
      </c>
      <c r="D193" s="28" t="s">
        <v>34</v>
      </c>
      <c r="E193" s="29" t="s">
        <v>310</v>
      </c>
      <c r="F193" s="16"/>
      <c r="G193" s="17"/>
      <c r="H193" s="18"/>
    </row>
    <row r="194" spans="1:8" ht="50" x14ac:dyDescent="0.25">
      <c r="A194" s="28">
        <f t="shared" si="19"/>
        <v>138</v>
      </c>
      <c r="B194" s="29" t="s">
        <v>312</v>
      </c>
      <c r="C194" s="27" t="str">
        <f t="shared" si="20"/>
        <v>1335-1434</v>
      </c>
      <c r="D194" s="28" t="s">
        <v>4</v>
      </c>
      <c r="E194" s="29" t="str">
        <f>"Specify other accreditation held by the establishment if reported yes to item "&amp;A193&amp;". 
Leave blank if not applicable."</f>
        <v>Specify other accreditation held by the establishment if reported yes to item 137. 
Leave blank if not applicable.</v>
      </c>
      <c r="F194" s="16"/>
      <c r="G194" s="17"/>
      <c r="H194" s="18"/>
    </row>
    <row r="195" spans="1:8" s="25" customFormat="1" ht="33" customHeight="1" collapsed="1" x14ac:dyDescent="0.25">
      <c r="A195" s="77" t="s">
        <v>134</v>
      </c>
      <c r="B195" s="80"/>
      <c r="C195" s="80"/>
      <c r="D195" s="80"/>
      <c r="E195" s="64"/>
      <c r="F195" s="16"/>
      <c r="G195" s="17"/>
      <c r="H195" s="18"/>
    </row>
    <row r="196" spans="1:8" ht="137.5" x14ac:dyDescent="0.25">
      <c r="A196" s="28" t="str">
        <f>(A194+1)&amp;"a"</f>
        <v>139a</v>
      </c>
      <c r="B196" s="29" t="s">
        <v>198</v>
      </c>
      <c r="C196" s="27" t="str">
        <f>IF(MID(D196,FIND("(",D196)+1,FIND(")",D196)-FIND("(",D196)-1)-1=0,RIGHT(C194,LEN(C194)-IFERROR(FIND("-",C194),0))+1,(RIGHT(C194,LEN(C194)-IFERROR(FIND("-",C194),0))+1)&amp;"-"&amp;(RIGHT(C194,LEN(C194)-IFERROR(FIND("-",C194),0))+MID(D196,FIND("(",D196)+1,FIND(")",D196)-FIND("(",D196)-1)))</f>
        <v>1435-1443</v>
      </c>
      <c r="D196" s="28" t="s">
        <v>39</v>
      </c>
      <c r="E196" s="60" t="s">
        <v>133</v>
      </c>
      <c r="F196" s="16"/>
      <c r="G196" s="17"/>
      <c r="H196" s="18"/>
    </row>
    <row r="197" spans="1:8" ht="77.5" customHeight="1" x14ac:dyDescent="0.25">
      <c r="A197" s="28" t="str">
        <f>(A194+1)&amp;"b"</f>
        <v>139b</v>
      </c>
      <c r="B197" s="29" t="s">
        <v>52</v>
      </c>
      <c r="C197" s="27">
        <f>IF(MID(D197,FIND("(",D197)+1,FIND(")",D197)-FIND("(",D197)-1)-1=0,RIGHT(C196,LEN(C196)-IFERROR(FIND("-",C196),0))+1,(RIGHT(C196,LEN(C196)-IFERROR(FIND("-",C196),0))+1)&amp;"-"&amp;(RIGHT(C196,LEN(C196)-IFERROR(FIND("-",C196),0))+MID(D197,FIND("(",D197)+1,FIND(")",D197)-FIND("(",D197)-1)))</f>
        <v>1444</v>
      </c>
      <c r="D197" s="28" t="s">
        <v>34</v>
      </c>
      <c r="E197" s="60" t="str">
        <f>"Use NHHD/METeOR definition.
An indicator of whether data reported under item "&amp;A196&amp;" above has been estimated rather than directly sourced, as represented by a code.
1=yes
2=no"</f>
        <v>Use NHHD/METeOR definition.
An indicator of whether data reported under item 139a above has been estimated rather than directly sourced, as represented by a code.
1=yes
2=no</v>
      </c>
      <c r="F197" s="16"/>
      <c r="G197" s="17"/>
      <c r="H197" s="18"/>
    </row>
    <row r="198" spans="1:8" ht="100" x14ac:dyDescent="0.25">
      <c r="A198" s="28">
        <f>LEFT(A197,3)+1</f>
        <v>140</v>
      </c>
      <c r="B198" s="29" t="s">
        <v>199</v>
      </c>
      <c r="C198" s="27" t="str">
        <f t="shared" ref="C198:C205" si="21">IF(MID(D198,FIND("(",D198)+1,FIND(")",D198)-FIND("(",D198)-1)-1=0,RIGHT(C197,LEN(C197)-IFERROR(FIND("-",C197),0))+1,(RIGHT(C197,LEN(C197)-IFERROR(FIND("-",C197),0))+1)&amp;"-"&amp;(RIGHT(C197,LEN(C197)-IFERROR(FIND("-",C197),0))+MID(D198,FIND("(",D198)+1,FIND(")",D198)-FIND("(",D198)-1)))</f>
        <v>1445-1453</v>
      </c>
      <c r="D198" s="28" t="s">
        <v>39</v>
      </c>
      <c r="E198" s="60" t="s">
        <v>229</v>
      </c>
      <c r="F198" s="16"/>
      <c r="G198" s="17"/>
      <c r="H198" s="18"/>
    </row>
    <row r="199" spans="1:8" ht="100" x14ac:dyDescent="0.25">
      <c r="A199" s="28">
        <f t="shared" ref="A199:A205" si="22">A198+1</f>
        <v>141</v>
      </c>
      <c r="B199" s="29" t="s">
        <v>200</v>
      </c>
      <c r="C199" s="27" t="str">
        <f t="shared" si="21"/>
        <v>1454-1462</v>
      </c>
      <c r="D199" s="28" t="s">
        <v>39</v>
      </c>
      <c r="E199" s="60" t="s">
        <v>230</v>
      </c>
      <c r="F199" s="16"/>
      <c r="G199" s="17"/>
      <c r="H199" s="18"/>
    </row>
    <row r="200" spans="1:8" ht="113.5" x14ac:dyDescent="0.25">
      <c r="A200" s="28">
        <f t="shared" si="22"/>
        <v>142</v>
      </c>
      <c r="B200" s="29" t="s">
        <v>23</v>
      </c>
      <c r="C200" s="27" t="str">
        <f t="shared" si="21"/>
        <v>1463-1470</v>
      </c>
      <c r="D200" s="28" t="s">
        <v>2</v>
      </c>
      <c r="E200" s="29" t="s">
        <v>338</v>
      </c>
      <c r="F200" s="16"/>
      <c r="G200" s="17"/>
      <c r="H200" s="18"/>
    </row>
    <row r="201" spans="1:8" ht="263.14999999999998" customHeight="1" x14ac:dyDescent="0.25">
      <c r="A201" s="28">
        <f t="shared" si="22"/>
        <v>143</v>
      </c>
      <c r="B201" s="60" t="s">
        <v>231</v>
      </c>
      <c r="C201" s="27" t="str">
        <f t="shared" si="21"/>
        <v>1471-1476</v>
      </c>
      <c r="D201" s="65" t="s">
        <v>5</v>
      </c>
      <c r="E201" s="66" t="s">
        <v>313</v>
      </c>
      <c r="F201" s="16"/>
      <c r="G201" s="17"/>
      <c r="H201" s="18"/>
    </row>
    <row r="202" spans="1:8" ht="200" x14ac:dyDescent="0.25">
      <c r="A202" s="28">
        <f t="shared" si="22"/>
        <v>144</v>
      </c>
      <c r="B202" s="60" t="s">
        <v>232</v>
      </c>
      <c r="C202" s="27">
        <f t="shared" si="21"/>
        <v>1477</v>
      </c>
      <c r="D202" s="65" t="s">
        <v>34</v>
      </c>
      <c r="E202" s="60" t="s">
        <v>314</v>
      </c>
      <c r="F202" s="16"/>
      <c r="G202" s="17"/>
      <c r="H202" s="18"/>
    </row>
    <row r="203" spans="1:8" ht="237.5" x14ac:dyDescent="0.25">
      <c r="A203" s="28">
        <f t="shared" si="22"/>
        <v>145</v>
      </c>
      <c r="B203" s="29" t="s">
        <v>224</v>
      </c>
      <c r="C203" s="27" t="str">
        <f t="shared" si="21"/>
        <v>1478-1486</v>
      </c>
      <c r="D203" s="28" t="s">
        <v>41</v>
      </c>
      <c r="E203" s="67" t="s">
        <v>315</v>
      </c>
      <c r="F203" s="16"/>
      <c r="G203" s="17"/>
      <c r="H203" s="18"/>
    </row>
    <row r="204" spans="1:8" ht="37.5" x14ac:dyDescent="0.25">
      <c r="A204" s="28">
        <f t="shared" si="22"/>
        <v>146</v>
      </c>
      <c r="B204" s="29" t="s">
        <v>316</v>
      </c>
      <c r="C204" s="27" t="str">
        <f t="shared" si="21"/>
        <v>1487-1495</v>
      </c>
      <c r="D204" s="28" t="s">
        <v>37</v>
      </c>
      <c r="E204" s="29" t="s">
        <v>17</v>
      </c>
      <c r="F204" s="16"/>
      <c r="G204" s="17"/>
      <c r="H204" s="18"/>
    </row>
    <row r="205" spans="1:8" ht="25" x14ac:dyDescent="0.25">
      <c r="A205" s="28">
        <f t="shared" si="22"/>
        <v>147</v>
      </c>
      <c r="B205" s="68" t="s">
        <v>16</v>
      </c>
      <c r="C205" s="27" t="str">
        <f t="shared" si="21"/>
        <v>1496-1595</v>
      </c>
      <c r="D205" s="28" t="s">
        <v>4</v>
      </c>
      <c r="E205" s="60" t="s">
        <v>10</v>
      </c>
      <c r="F205" s="16"/>
      <c r="G205" s="17"/>
      <c r="H205" s="18"/>
    </row>
    <row r="206" spans="1:8" ht="31" customHeight="1" collapsed="1" x14ac:dyDescent="0.25">
      <c r="A206" s="73" t="s">
        <v>186</v>
      </c>
      <c r="B206" s="74"/>
      <c r="C206" s="74"/>
      <c r="D206" s="74"/>
      <c r="E206" s="74"/>
      <c r="F206" s="16"/>
      <c r="G206" s="17"/>
      <c r="H206" s="18"/>
    </row>
    <row r="207" spans="1:8" ht="62.5" x14ac:dyDescent="0.25">
      <c r="A207" s="28">
        <f>A205+1</f>
        <v>148</v>
      </c>
      <c r="B207" s="29" t="s">
        <v>317</v>
      </c>
      <c r="C207" s="27" t="str">
        <f>IF(MID(D207,FIND("(",D207)+1,FIND(")",D207)-FIND("(",D207)-1)-1=0,RIGHT(C205,LEN(C205)-IFERROR(FIND("-",C205),0))+1,(RIGHT(C205,LEN(C205)-IFERROR(FIND("-",C205),0))+1)&amp;"-"&amp;(RIGHT(C205,LEN(C205)-IFERROR(FIND("-",C205),0))+MID(D207,FIND("(",D207)+1,FIND(")",D207)-FIND("(",D207)-1)))</f>
        <v>1596-1601</v>
      </c>
      <c r="D207" s="63" t="s">
        <v>44</v>
      </c>
      <c r="E207" s="29" t="s">
        <v>339</v>
      </c>
      <c r="F207" s="16"/>
      <c r="G207" s="17"/>
      <c r="H207" s="18"/>
    </row>
    <row r="208" spans="1:8" ht="63.5" x14ac:dyDescent="0.25">
      <c r="A208" s="28">
        <f>A207+1</f>
        <v>149</v>
      </c>
      <c r="B208" s="29" t="s">
        <v>51</v>
      </c>
      <c r="C208" s="27" t="str">
        <f>IF(MID(D208,FIND("(",D208)+1,FIND(")",D208)-FIND("(",D208)-1)-1=0,RIGHT(C207,LEN(C207)-IFERROR(FIND("-",C207),0))+1,(RIGHT(C207,LEN(C207)-IFERROR(FIND("-",C207),0))+1)&amp;"-"&amp;(RIGHT(C207,LEN(C207)-IFERROR(FIND("-",C207),0))+MID(D208,FIND("(",D208)+1,FIND(")",D208)-FIND("(",D208)-1)))</f>
        <v>1602-1607</v>
      </c>
      <c r="D208" s="63" t="s">
        <v>44</v>
      </c>
      <c r="E208" s="29" t="s">
        <v>340</v>
      </c>
      <c r="F208" s="16"/>
      <c r="G208" s="17"/>
      <c r="H208" s="18"/>
    </row>
    <row r="209" spans="1:8" ht="50" x14ac:dyDescent="0.25">
      <c r="A209" s="28">
        <f t="shared" ref="A209:A212" si="23">A208+1</f>
        <v>150</v>
      </c>
      <c r="B209" s="29" t="s">
        <v>318</v>
      </c>
      <c r="C209" s="27" t="str">
        <f t="shared" ref="C209:C212" si="24">IF(MID(D209,FIND("(",D209)+1,FIND(")",D209)-FIND("(",D209)-1)-1=0,RIGHT(C208,LEN(C208)-IFERROR(FIND("-",C208),0))+1,(RIGHT(C208,LEN(C208)-IFERROR(FIND("-",C208),0))+1)&amp;"-"&amp;(RIGHT(C208,LEN(C208)-IFERROR(FIND("-",C208),0))+MID(D209,FIND("(",D209)+1,FIND(")",D209)-FIND("(",D209)-1)))</f>
        <v>1608-1652</v>
      </c>
      <c r="D209" s="63" t="s">
        <v>45</v>
      </c>
      <c r="E209" s="29" t="s">
        <v>47</v>
      </c>
      <c r="F209" s="16"/>
      <c r="G209" s="17"/>
      <c r="H209" s="18"/>
    </row>
    <row r="210" spans="1:8" ht="62.15" customHeight="1" x14ac:dyDescent="0.25">
      <c r="A210" s="28">
        <f t="shared" si="23"/>
        <v>151</v>
      </c>
      <c r="B210" s="29" t="s">
        <v>48</v>
      </c>
      <c r="C210" s="27" t="str">
        <f t="shared" si="24"/>
        <v>1653-1656</v>
      </c>
      <c r="D210" s="63" t="s">
        <v>42</v>
      </c>
      <c r="E210" s="29" t="s">
        <v>50</v>
      </c>
      <c r="F210" s="16"/>
      <c r="G210" s="17"/>
      <c r="H210" s="18"/>
    </row>
    <row r="211" spans="1:8" ht="62.5" x14ac:dyDescent="0.25">
      <c r="A211" s="28">
        <f t="shared" si="23"/>
        <v>152</v>
      </c>
      <c r="B211" s="29" t="s">
        <v>319</v>
      </c>
      <c r="C211" s="27" t="str">
        <f t="shared" si="24"/>
        <v>1657-1702</v>
      </c>
      <c r="D211" s="63" t="s">
        <v>46</v>
      </c>
      <c r="E211" s="29" t="s">
        <v>49</v>
      </c>
      <c r="F211" s="16"/>
      <c r="G211" s="17"/>
      <c r="H211" s="18"/>
    </row>
    <row r="212" spans="1:8" ht="50" x14ac:dyDescent="0.25">
      <c r="A212" s="28">
        <f t="shared" si="23"/>
        <v>153</v>
      </c>
      <c r="B212" s="29" t="s">
        <v>201</v>
      </c>
      <c r="C212" s="27" t="str">
        <f t="shared" si="24"/>
        <v>1703-1706</v>
      </c>
      <c r="D212" s="28" t="s">
        <v>42</v>
      </c>
      <c r="E212" s="29" t="s">
        <v>341</v>
      </c>
      <c r="F212" s="16"/>
      <c r="G212" s="17"/>
      <c r="H212" s="18"/>
    </row>
    <row r="213" spans="1:8" ht="31" customHeight="1" collapsed="1" x14ac:dyDescent="0.25">
      <c r="A213" s="73" t="s">
        <v>202</v>
      </c>
      <c r="B213" s="74"/>
      <c r="C213" s="74"/>
      <c r="D213" s="74"/>
      <c r="E213" s="74"/>
      <c r="F213" s="16"/>
      <c r="G213" s="17"/>
      <c r="H213" s="18"/>
    </row>
    <row r="214" spans="1:8" ht="200" x14ac:dyDescent="0.25">
      <c r="A214" s="28">
        <f>A212+1</f>
        <v>154</v>
      </c>
      <c r="B214" s="29" t="s">
        <v>202</v>
      </c>
      <c r="C214" s="27">
        <f>IF(MID(D214,FIND("(",D214)+1,FIND(")",D214)-FIND("(",D214)-1)-1=0,RIGHT(C212,LEN(C212)-IFERROR(FIND("-",C212),0))+1,(RIGHT(C212,LEN(C212)-IFERROR(FIND("-",C212),0))+1)&amp;"-"&amp;(RIGHT(C212,LEN(C212)-IFERROR(FIND("-",C212),0))+MID(D214,FIND("(",D214)+1,FIND(")",D214)-FIND("(",D214)-1)))</f>
        <v>1707</v>
      </c>
      <c r="D214" s="63" t="s">
        <v>203</v>
      </c>
      <c r="E214" s="29" t="s">
        <v>320</v>
      </c>
      <c r="F214" s="16"/>
      <c r="G214" s="17"/>
      <c r="H214" s="18"/>
    </row>
  </sheetData>
  <mergeCells count="14">
    <mergeCell ref="A148:D148"/>
    <mergeCell ref="A2:E2"/>
    <mergeCell ref="A3:E3"/>
    <mergeCell ref="A206:E206"/>
    <mergeCell ref="A213:E213"/>
    <mergeCell ref="A10:D10"/>
    <mergeCell ref="A23:D23"/>
    <mergeCell ref="A123:D123"/>
    <mergeCell ref="A85:D85"/>
    <mergeCell ref="A104:D104"/>
    <mergeCell ref="A48:D48"/>
    <mergeCell ref="A152:D152"/>
    <mergeCell ref="A187:D187"/>
    <mergeCell ref="A195:D195"/>
  </mergeCells>
  <phoneticPr fontId="0" type="noConversion"/>
  <pageMargins left="0.39370078740157483" right="0.39370078740157483" top="0.78740157480314965" bottom="0.59055118110236227" header="0.51181102362204722" footer="0.31496062992125984"/>
  <pageSetup paperSize="9" scale="71" fitToHeight="0" orientation="landscape" r:id="rId1"/>
  <headerFooter>
    <oddHeader>&amp;L&amp;8Data specifications for the 2019-20 National Public Hospital Establishments Database Request - Establishment Level</oddHeader>
    <oddFooter>&amp;R&amp;8Page &amp;P of &amp;N</oddFooter>
  </headerFooter>
  <rowBreaks count="7" manualBreakCount="7">
    <brk id="3" max="16383" man="1"/>
    <brk id="47" max="16383" man="1"/>
    <brk id="103" max="16383" man="1"/>
    <brk id="122" max="16383" man="1"/>
    <brk id="147" max="16383" man="1"/>
    <brk id="151" max="16383" man="1"/>
    <brk id="186" max="16383" man="1"/>
  </rowBreaks>
  <colBreaks count="2" manualBreakCount="2">
    <brk id="2" max="1048575" man="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M10"/>
  <sheetViews>
    <sheetView workbookViewId="0">
      <selection activeCell="FQ8" sqref="FQ8"/>
    </sheetView>
  </sheetViews>
  <sheetFormatPr defaultColWidth="8.81640625" defaultRowHeight="12.5" x14ac:dyDescent="0.25"/>
  <cols>
    <col min="1" max="1" width="1.1796875" style="37" customWidth="1"/>
    <col min="2" max="2" width="10.1796875" style="37" customWidth="1"/>
    <col min="3" max="3" width="6.1796875" style="37" bestFit="1" customWidth="1"/>
    <col min="4" max="4" width="6.1796875" style="37" customWidth="1"/>
    <col min="5" max="5" width="5" style="37" bestFit="1" customWidth="1"/>
    <col min="6" max="13" width="8.1796875" style="37" bestFit="1" customWidth="1"/>
    <col min="14" max="14" width="9.1796875" style="37" bestFit="1" customWidth="1"/>
    <col min="15" max="17" width="8.1796875" style="37" bestFit="1" customWidth="1"/>
    <col min="18" max="18" width="7.1796875" style="37" bestFit="1" customWidth="1"/>
    <col min="19" max="19" width="5.1796875" style="37" customWidth="1"/>
    <col min="20" max="20" width="5.81640625" style="37" bestFit="1" customWidth="1"/>
    <col min="21" max="21" width="5.453125" style="37" bestFit="1" customWidth="1"/>
    <col min="22" max="22" width="7.81640625" style="37" bestFit="1" customWidth="1"/>
    <col min="23" max="23" width="5.1796875" style="37" customWidth="1"/>
    <col min="24" max="24" width="6" style="37" bestFit="1" customWidth="1"/>
    <col min="25" max="25" width="5.1796875" style="37" customWidth="1"/>
    <col min="26" max="26" width="5.54296875" style="37" bestFit="1" customWidth="1"/>
    <col min="27" max="27" width="5.453125" style="37" customWidth="1"/>
    <col min="28" max="28" width="5.54296875" style="37" customWidth="1"/>
    <col min="29" max="29" width="5.1796875" style="37" customWidth="1"/>
    <col min="30" max="30" width="5" style="37" bestFit="1" customWidth="1"/>
    <col min="31" max="31" width="5.1796875" style="37" customWidth="1"/>
    <col min="32" max="32" width="6.54296875" style="37" bestFit="1" customWidth="1"/>
    <col min="33" max="33" width="5.453125" style="37" customWidth="1"/>
    <col min="34" max="34" width="9.1796875" style="37" customWidth="1"/>
    <col min="35" max="35" width="5.453125" style="37" customWidth="1"/>
    <col min="36" max="36" width="5.81640625" style="37" customWidth="1"/>
    <col min="37" max="37" width="5.453125" style="37" customWidth="1"/>
    <col min="38" max="38" width="6.81640625" style="37" customWidth="1"/>
    <col min="39" max="39" width="5.1796875" style="37" customWidth="1"/>
    <col min="40" max="40" width="6.81640625" style="37" bestFit="1" customWidth="1"/>
    <col min="41" max="41" width="5.1796875" style="37" customWidth="1"/>
    <col min="42" max="42" width="7.453125" style="37" customWidth="1"/>
    <col min="43" max="43" width="5.1796875" style="37" customWidth="1"/>
    <col min="44" max="44" width="7.453125" style="37" customWidth="1"/>
    <col min="45" max="45" width="5.1796875" style="37" customWidth="1"/>
    <col min="46" max="46" width="6.453125" style="37" customWidth="1"/>
    <col min="47" max="47" width="5.1796875" style="37" customWidth="1"/>
    <col min="48" max="48" width="6" style="37" customWidth="1"/>
    <col min="49" max="49" width="5.1796875" style="37" customWidth="1"/>
    <col min="50" max="50" width="6.81640625" style="37" bestFit="1" customWidth="1"/>
    <col min="51" max="51" width="5.1796875" style="37" customWidth="1"/>
    <col min="52" max="52" width="6.81640625" style="37" bestFit="1" customWidth="1"/>
    <col min="53" max="53" width="5.1796875" style="37" customWidth="1"/>
    <col min="54" max="54" width="4.81640625" style="37" bestFit="1" customWidth="1"/>
    <col min="55" max="55" width="5.1796875" style="37" customWidth="1"/>
    <col min="56" max="56" width="6.453125" style="37" bestFit="1" customWidth="1"/>
    <col min="57" max="57" width="5.1796875" style="37" customWidth="1"/>
    <col min="58" max="58" width="5.81640625" style="37" customWidth="1"/>
    <col min="59" max="59" width="5.1796875" style="37" customWidth="1"/>
    <col min="60" max="60" width="8" style="37" customWidth="1"/>
    <col min="61" max="61" width="5.1796875" style="37" customWidth="1"/>
    <col min="62" max="62" width="4.1796875" style="37" bestFit="1" customWidth="1"/>
    <col min="63" max="63" width="5.1796875" style="37" customWidth="1"/>
    <col min="64" max="64" width="6.1796875" style="37" customWidth="1"/>
    <col min="65" max="65" width="5.1796875" style="37" customWidth="1"/>
    <col min="66" max="66" width="6.453125" style="37" customWidth="1"/>
    <col min="67" max="67" width="5.1796875" style="37" customWidth="1"/>
    <col min="68" max="68" width="6.453125" style="37" customWidth="1"/>
    <col min="69" max="69" width="5.1796875" style="37" customWidth="1"/>
    <col min="70" max="70" width="7.453125" style="37" customWidth="1"/>
    <col min="71" max="71" width="5.1796875" style="37" customWidth="1"/>
    <col min="72" max="72" width="7.453125" style="37" customWidth="1"/>
    <col min="73" max="73" width="5.1796875" style="37" customWidth="1"/>
    <col min="74" max="74" width="8.1796875" style="37" customWidth="1"/>
    <col min="75" max="75" width="5.1796875" style="37" customWidth="1"/>
    <col min="76" max="76" width="8.1796875" style="37" customWidth="1"/>
    <col min="77" max="77" width="5.1796875" style="37" customWidth="1"/>
    <col min="78" max="78" width="13.6328125" style="37" bestFit="1" customWidth="1"/>
    <col min="79" max="79" width="13.90625" style="37" bestFit="1" customWidth="1"/>
    <col min="80" max="80" width="13.453125" style="37" bestFit="1" customWidth="1"/>
    <col min="81" max="81" width="8.81640625" style="37" bestFit="1" customWidth="1"/>
    <col min="82" max="82" width="8" style="37" bestFit="1" customWidth="1"/>
    <col min="83" max="83" width="10.36328125" style="37" bestFit="1" customWidth="1"/>
    <col min="84" max="84" width="6.36328125" style="37" bestFit="1" customWidth="1"/>
    <col min="85" max="85" width="5.90625" style="37" bestFit="1" customWidth="1"/>
    <col min="86" max="86" width="4.1796875" style="37" bestFit="1" customWidth="1"/>
    <col min="87" max="87" width="12.81640625" style="37" bestFit="1" customWidth="1"/>
    <col min="88" max="88" width="13.90625" style="37" bestFit="1" customWidth="1"/>
    <col min="89" max="89" width="12.81640625" style="37" bestFit="1" customWidth="1"/>
    <col min="90" max="90" width="9.08984375" style="37" bestFit="1" customWidth="1"/>
    <col min="91" max="91" width="8.81640625" style="37" bestFit="1" customWidth="1"/>
    <col min="92" max="92" width="11.453125" style="37" bestFit="1" customWidth="1"/>
    <col min="93" max="93" width="9" style="37" bestFit="1" customWidth="1"/>
    <col min="94" max="94" width="6.81640625" style="37" customWidth="1"/>
    <col min="95" max="95" width="4.6328125" style="37" customWidth="1"/>
    <col min="96" max="96" width="13.6328125" style="37" bestFit="1" customWidth="1"/>
    <col min="97" max="97" width="13.90625" style="37" bestFit="1" customWidth="1"/>
    <col min="98" max="98" width="13.453125" style="37" bestFit="1" customWidth="1"/>
    <col min="99" max="99" width="9.08984375" style="37" bestFit="1" customWidth="1"/>
    <col min="100" max="100" width="9.1796875" style="37" bestFit="1" customWidth="1"/>
    <col min="101" max="101" width="10.36328125" style="37" bestFit="1" customWidth="1"/>
    <col min="102" max="102" width="8.1796875" style="37" bestFit="1" customWidth="1"/>
    <col min="103" max="103" width="9.54296875" style="37" bestFit="1" customWidth="1"/>
    <col min="104" max="104" width="7.90625" style="37" bestFit="1" customWidth="1"/>
    <col min="105" max="105" width="12.81640625" style="37" bestFit="1" customWidth="1"/>
    <col min="106" max="106" width="13.90625" style="37" bestFit="1" customWidth="1"/>
    <col min="107" max="107" width="12.81640625" style="37" bestFit="1" customWidth="1"/>
    <col min="108" max="108" width="9.08984375" style="37" bestFit="1" customWidth="1"/>
    <col min="109" max="109" width="8.81640625" style="37" bestFit="1" customWidth="1"/>
    <col min="110" max="110" width="11.453125" style="37" bestFit="1" customWidth="1"/>
    <col min="111" max="111" width="9" style="37" bestFit="1" customWidth="1"/>
    <col min="112" max="112" width="6.81640625" style="37" customWidth="1"/>
    <col min="113" max="113" width="3.81640625" style="37" customWidth="1"/>
    <col min="114" max="114" width="8.1796875" style="37" customWidth="1"/>
    <col min="115" max="115" width="5.1796875" style="37" customWidth="1"/>
    <col min="116" max="116" width="6.54296875" style="37" customWidth="1"/>
    <col min="117" max="117" width="5.1796875" style="37" customWidth="1"/>
    <col min="118" max="118" width="5.81640625" style="37" bestFit="1" customWidth="1"/>
    <col min="119" max="119" width="5.1796875" style="37" customWidth="1"/>
    <col min="120" max="120" width="6.54296875" style="37" customWidth="1"/>
    <col min="121" max="121" width="5.1796875" style="37" customWidth="1"/>
    <col min="122" max="122" width="9.81640625" style="37" customWidth="1"/>
    <col min="123" max="123" width="5.1796875" style="37" customWidth="1"/>
    <col min="124" max="124" width="7.81640625" style="37" bestFit="1" customWidth="1"/>
    <col min="125" max="125" width="5.1796875" style="37" customWidth="1"/>
    <col min="126" max="126" width="10.54296875" style="37" customWidth="1"/>
    <col min="127" max="127" width="5.1796875" style="37" customWidth="1"/>
    <col min="128" max="128" width="10.81640625" style="37" customWidth="1"/>
    <col min="129" max="129" width="5.1796875" style="37" customWidth="1"/>
    <col min="130" max="130" width="8.54296875" style="37" customWidth="1"/>
    <col min="131" max="131" width="5.1796875" style="37" customWidth="1"/>
    <col min="132" max="132" width="8.1796875" style="37" customWidth="1"/>
    <col min="133" max="133" width="5.1796875" style="37" customWidth="1"/>
    <col min="134" max="134" width="7.1796875" style="37" bestFit="1" customWidth="1"/>
    <col min="135" max="135" width="5.1796875" style="37" customWidth="1"/>
    <col min="136" max="136" width="5.81640625" style="37" bestFit="1" customWidth="1"/>
    <col min="137" max="137" width="5.1796875" style="37" customWidth="1"/>
    <col min="138" max="140" width="8.81640625" style="37"/>
    <col min="141" max="141" width="7" style="37" customWidth="1"/>
    <col min="142" max="142" width="7.1796875" style="37" bestFit="1" customWidth="1"/>
    <col min="143" max="143" width="7.81640625" style="37" bestFit="1" customWidth="1"/>
    <col min="144" max="145" width="6.1796875" style="37" bestFit="1" customWidth="1"/>
    <col min="146" max="146" width="7.54296875" style="37" bestFit="1" customWidth="1"/>
    <col min="147" max="147" width="8.453125" style="37" bestFit="1" customWidth="1"/>
    <col min="148" max="148" width="8.54296875" style="37" bestFit="1" customWidth="1"/>
    <col min="149" max="149" width="8.1796875" style="37" bestFit="1" customWidth="1"/>
    <col min="150" max="150" width="8.54296875" style="37" bestFit="1" customWidth="1"/>
    <col min="151" max="151" width="6.54296875" style="37" bestFit="1" customWidth="1"/>
    <col min="152" max="152" width="8" style="37" bestFit="1" customWidth="1"/>
    <col min="153" max="154" width="8.1796875" style="37" bestFit="1" customWidth="1"/>
    <col min="155" max="155" width="6" style="37" customWidth="1"/>
    <col min="156" max="156" width="8.1796875" style="37" customWidth="1"/>
    <col min="157" max="157" width="7.1796875" style="37" bestFit="1" customWidth="1"/>
    <col min="158" max="158" width="6.453125" style="37" bestFit="1" customWidth="1"/>
    <col min="159" max="159" width="7.54296875" style="37" bestFit="1" customWidth="1"/>
    <col min="160" max="160" width="8.1796875" style="37" bestFit="1" customWidth="1"/>
    <col min="161" max="165" width="8.453125" style="37" bestFit="1" customWidth="1"/>
    <col min="166" max="166" width="8.81640625" style="37"/>
    <col min="167" max="167" width="4.81640625" style="37" bestFit="1" customWidth="1"/>
    <col min="168" max="168" width="8.453125" style="37" bestFit="1" customWidth="1"/>
    <col min="169" max="170" width="6.81640625" style="37" bestFit="1" customWidth="1"/>
    <col min="171" max="171" width="6.54296875" style="37" bestFit="1" customWidth="1"/>
    <col min="172" max="172" width="6.1796875" style="37" customWidth="1"/>
    <col min="173" max="173" width="11.81640625" style="37" customWidth="1"/>
    <col min="174" max="174" width="6.54296875" style="37" bestFit="1" customWidth="1"/>
    <col min="175" max="175" width="11.81640625" style="37" customWidth="1"/>
    <col min="176" max="177" width="8.81640625" style="37"/>
    <col min="178" max="178" width="7.1796875" style="37" bestFit="1" customWidth="1"/>
    <col min="179" max="179" width="12.1796875" style="37" bestFit="1" customWidth="1"/>
    <col min="180" max="180" width="6" style="37" customWidth="1"/>
    <col min="181" max="182" width="11.81640625" style="37" bestFit="1" customWidth="1"/>
    <col min="183" max="183" width="7.54296875" style="37" bestFit="1" customWidth="1"/>
    <col min="184" max="184" width="6.81640625" style="37" customWidth="1"/>
    <col min="185" max="185" width="8.1796875" style="37" bestFit="1" customWidth="1"/>
    <col min="186" max="186" width="8.81640625" style="37"/>
    <col min="187" max="187" width="6.81640625" style="37" bestFit="1" customWidth="1"/>
    <col min="188" max="188" width="6.54296875" style="37" customWidth="1"/>
    <col min="189" max="190" width="7.1796875" style="37" customWidth="1"/>
    <col min="191" max="191" width="6.453125" style="37" customWidth="1"/>
    <col min="192" max="192" width="6.54296875" style="37" customWidth="1"/>
    <col min="193" max="193" width="6.81640625" style="37" customWidth="1"/>
    <col min="194" max="194" width="7.453125" style="37" customWidth="1"/>
    <col min="195" max="195" width="14.453125" style="37" customWidth="1"/>
    <col min="196" max="16384" width="8.81640625" style="37"/>
  </cols>
  <sheetData>
    <row r="1" spans="2:195" s="35" customFormat="1" ht="24" customHeight="1" x14ac:dyDescent="0.25">
      <c r="B1" s="1" t="s">
        <v>208</v>
      </c>
    </row>
    <row r="2" spans="2:195" ht="61" customHeight="1" x14ac:dyDescent="0.25">
      <c r="B2" s="87" t="s">
        <v>210</v>
      </c>
      <c r="C2" s="88"/>
      <c r="D2" s="88"/>
      <c r="E2" s="88"/>
      <c r="F2" s="88"/>
      <c r="G2" s="88"/>
      <c r="H2" s="88"/>
      <c r="I2" s="88"/>
      <c r="J2" s="88"/>
      <c r="K2" s="88"/>
      <c r="L2" s="89"/>
      <c r="M2" s="36"/>
    </row>
    <row r="3" spans="2:195" ht="15.65" customHeight="1" x14ac:dyDescent="0.25">
      <c r="B3" s="90" t="s">
        <v>107</v>
      </c>
      <c r="C3" s="91"/>
      <c r="D3" s="91"/>
      <c r="E3" s="91"/>
      <c r="F3" s="91"/>
      <c r="G3" s="91"/>
      <c r="H3" s="91"/>
      <c r="I3" s="91"/>
      <c r="J3" s="91"/>
      <c r="K3" s="91"/>
      <c r="L3" s="92"/>
    </row>
    <row r="4" spans="2:195" ht="38.5" customHeight="1" x14ac:dyDescent="0.25">
      <c r="B4" s="2" t="s">
        <v>206</v>
      </c>
      <c r="C4" s="91" t="s">
        <v>211</v>
      </c>
      <c r="D4" s="91"/>
      <c r="E4" s="91"/>
      <c r="F4" s="91"/>
      <c r="G4" s="91"/>
      <c r="H4" s="91"/>
      <c r="I4" s="91"/>
      <c r="J4" s="91"/>
      <c r="K4" s="91"/>
      <c r="L4" s="92"/>
    </row>
    <row r="5" spans="2:195" ht="69.650000000000006" customHeight="1" x14ac:dyDescent="0.25">
      <c r="B5" s="3" t="s">
        <v>207</v>
      </c>
      <c r="C5" s="93" t="s">
        <v>212</v>
      </c>
      <c r="D5" s="93"/>
      <c r="E5" s="93"/>
      <c r="F5" s="93"/>
      <c r="G5" s="93"/>
      <c r="H5" s="93"/>
      <c r="I5" s="93"/>
      <c r="J5" s="93"/>
      <c r="K5" s="93"/>
      <c r="L5" s="94"/>
    </row>
    <row r="6" spans="2:195" ht="13" x14ac:dyDescent="0.25">
      <c r="B6" s="4"/>
    </row>
    <row r="7" spans="2:195" s="5" customFormat="1" ht="17.5" customHeight="1" x14ac:dyDescent="0.3">
      <c r="B7" s="6"/>
      <c r="C7" s="7"/>
      <c r="D7" s="7"/>
      <c r="E7" s="8"/>
      <c r="F7" s="82" t="s">
        <v>108</v>
      </c>
      <c r="G7" s="82"/>
      <c r="H7" s="82"/>
      <c r="I7" s="82"/>
      <c r="J7" s="82"/>
      <c r="K7" s="82"/>
      <c r="L7" s="82"/>
      <c r="M7" s="82"/>
      <c r="N7" s="82"/>
      <c r="O7" s="82"/>
      <c r="P7" s="82"/>
      <c r="Q7" s="83"/>
      <c r="R7" s="81" t="s">
        <v>109</v>
      </c>
      <c r="S7" s="82"/>
      <c r="T7" s="82"/>
      <c r="U7" s="82"/>
      <c r="V7" s="82"/>
      <c r="W7" s="82"/>
      <c r="X7" s="82"/>
      <c r="Y7" s="82"/>
      <c r="Z7" s="82"/>
      <c r="AA7" s="82"/>
      <c r="AB7" s="82"/>
      <c r="AC7" s="82"/>
      <c r="AD7" s="82"/>
      <c r="AE7" s="82"/>
      <c r="AF7" s="82"/>
      <c r="AG7" s="82"/>
      <c r="AH7" s="82"/>
      <c r="AI7" s="82"/>
      <c r="AJ7" s="82"/>
      <c r="AK7" s="82"/>
      <c r="AL7" s="82"/>
      <c r="AM7" s="82"/>
      <c r="AN7" s="82"/>
      <c r="AO7" s="83"/>
      <c r="AP7" s="81" t="s">
        <v>110</v>
      </c>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3"/>
      <c r="BZ7" s="84" t="s">
        <v>111</v>
      </c>
      <c r="CA7" s="85"/>
      <c r="CB7" s="85"/>
      <c r="CC7" s="85"/>
      <c r="CD7" s="85"/>
      <c r="CE7" s="85"/>
      <c r="CF7" s="85"/>
      <c r="CG7" s="85"/>
      <c r="CH7" s="85"/>
      <c r="CI7" s="85"/>
      <c r="CJ7" s="85"/>
      <c r="CK7" s="85"/>
      <c r="CL7" s="85"/>
      <c r="CM7" s="85"/>
      <c r="CN7" s="85"/>
      <c r="CO7" s="85"/>
      <c r="CP7" s="85"/>
      <c r="CQ7" s="86"/>
      <c r="CR7" s="84" t="s">
        <v>112</v>
      </c>
      <c r="CS7" s="85"/>
      <c r="CT7" s="85"/>
      <c r="CU7" s="85"/>
      <c r="CV7" s="85"/>
      <c r="CW7" s="85"/>
      <c r="CX7" s="85"/>
      <c r="CY7" s="85"/>
      <c r="CZ7" s="85"/>
      <c r="DA7" s="85"/>
      <c r="DB7" s="85"/>
      <c r="DC7" s="85"/>
      <c r="DD7" s="85"/>
      <c r="DE7" s="85"/>
      <c r="DF7" s="85"/>
      <c r="DG7" s="85"/>
      <c r="DH7" s="85"/>
      <c r="DI7" s="86"/>
      <c r="DJ7" s="81" t="s">
        <v>113</v>
      </c>
      <c r="DK7" s="82"/>
      <c r="DL7" s="82"/>
      <c r="DM7" s="82"/>
      <c r="DN7" s="82"/>
      <c r="DO7" s="82"/>
      <c r="DP7" s="82"/>
      <c r="DQ7" s="82"/>
      <c r="DR7" s="82"/>
      <c r="DS7" s="82"/>
      <c r="DT7" s="82"/>
      <c r="DU7" s="82"/>
      <c r="DV7" s="82"/>
      <c r="DW7" s="82"/>
      <c r="DX7" s="82"/>
      <c r="DY7" s="82"/>
      <c r="DZ7" s="82"/>
      <c r="EA7" s="82"/>
      <c r="EB7" s="82"/>
      <c r="EC7" s="82"/>
      <c r="ED7" s="82"/>
      <c r="EE7" s="82"/>
      <c r="EF7" s="82"/>
      <c r="EG7" s="83"/>
      <c r="EH7" s="81" t="s">
        <v>114</v>
      </c>
      <c r="EI7" s="82"/>
      <c r="EJ7" s="83"/>
      <c r="EK7" s="81" t="s">
        <v>40</v>
      </c>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3"/>
      <c r="FS7" s="81" t="s">
        <v>168</v>
      </c>
      <c r="FT7" s="82"/>
      <c r="FU7" s="82"/>
      <c r="FV7" s="83"/>
      <c r="FW7" s="81" t="s">
        <v>173</v>
      </c>
      <c r="FX7" s="82"/>
      <c r="FY7" s="82"/>
      <c r="FZ7" s="82"/>
      <c r="GA7" s="82"/>
      <c r="GB7" s="82"/>
      <c r="GC7" s="82"/>
      <c r="GD7" s="82"/>
      <c r="GE7" s="82"/>
      <c r="GF7" s="83"/>
      <c r="GG7" s="81" t="s">
        <v>186</v>
      </c>
      <c r="GH7" s="82"/>
      <c r="GI7" s="82"/>
      <c r="GJ7" s="82"/>
      <c r="GK7" s="82"/>
      <c r="GL7" s="83"/>
      <c r="GM7" s="13" t="s">
        <v>202</v>
      </c>
    </row>
    <row r="8" spans="2:195" s="9" customFormat="1" ht="54" customHeight="1" x14ac:dyDescent="0.2">
      <c r="B8" s="38" t="s">
        <v>115</v>
      </c>
      <c r="C8" s="39" t="s">
        <v>116</v>
      </c>
      <c r="D8" s="39" t="s">
        <v>132</v>
      </c>
      <c r="E8" s="40" t="s">
        <v>38</v>
      </c>
      <c r="F8" s="39" t="s">
        <v>117</v>
      </c>
      <c r="G8" s="39" t="s">
        <v>53</v>
      </c>
      <c r="H8" s="39" t="s">
        <v>59</v>
      </c>
      <c r="I8" s="39" t="s">
        <v>118</v>
      </c>
      <c r="J8" s="39" t="s">
        <v>119</v>
      </c>
      <c r="K8" s="39" t="s">
        <v>120</v>
      </c>
      <c r="L8" s="39" t="s">
        <v>24</v>
      </c>
      <c r="M8" s="39" t="s">
        <v>121</v>
      </c>
      <c r="N8" s="39" t="s">
        <v>122</v>
      </c>
      <c r="O8" s="39" t="s">
        <v>123</v>
      </c>
      <c r="P8" s="39" t="s">
        <v>124</v>
      </c>
      <c r="Q8" s="40" t="s">
        <v>25</v>
      </c>
      <c r="R8" s="41" t="s">
        <v>60</v>
      </c>
      <c r="S8" s="42" t="s">
        <v>125</v>
      </c>
      <c r="T8" s="43" t="s">
        <v>53</v>
      </c>
      <c r="U8" s="42" t="s">
        <v>125</v>
      </c>
      <c r="V8" s="43" t="s">
        <v>59</v>
      </c>
      <c r="W8" s="42" t="s">
        <v>125</v>
      </c>
      <c r="X8" s="43" t="s">
        <v>126</v>
      </c>
      <c r="Y8" s="42" t="s">
        <v>125</v>
      </c>
      <c r="Z8" s="43" t="s">
        <v>127</v>
      </c>
      <c r="AA8" s="42" t="s">
        <v>125</v>
      </c>
      <c r="AB8" s="43" t="s">
        <v>128</v>
      </c>
      <c r="AC8" s="42" t="s">
        <v>125</v>
      </c>
      <c r="AD8" s="43" t="s">
        <v>30</v>
      </c>
      <c r="AE8" s="42" t="s">
        <v>125</v>
      </c>
      <c r="AF8" s="43" t="s">
        <v>121</v>
      </c>
      <c r="AG8" s="42" t="s">
        <v>125</v>
      </c>
      <c r="AH8" s="43" t="s">
        <v>129</v>
      </c>
      <c r="AI8" s="42" t="s">
        <v>125</v>
      </c>
      <c r="AJ8" s="43" t="s">
        <v>130</v>
      </c>
      <c r="AK8" s="42" t="s">
        <v>125</v>
      </c>
      <c r="AL8" s="43" t="s">
        <v>131</v>
      </c>
      <c r="AM8" s="42" t="s">
        <v>125</v>
      </c>
      <c r="AN8" s="43" t="s">
        <v>31</v>
      </c>
      <c r="AO8" s="42" t="s">
        <v>125</v>
      </c>
      <c r="AP8" s="41" t="s">
        <v>63</v>
      </c>
      <c r="AQ8" s="42" t="s">
        <v>125</v>
      </c>
      <c r="AR8" s="43" t="s">
        <v>64</v>
      </c>
      <c r="AS8" s="42" t="s">
        <v>125</v>
      </c>
      <c r="AT8" s="43" t="s">
        <v>66</v>
      </c>
      <c r="AU8" s="42" t="s">
        <v>125</v>
      </c>
      <c r="AV8" s="43" t="s">
        <v>68</v>
      </c>
      <c r="AW8" s="42" t="s">
        <v>125</v>
      </c>
      <c r="AX8" s="43" t="s">
        <v>69</v>
      </c>
      <c r="AY8" s="42" t="s">
        <v>125</v>
      </c>
      <c r="AZ8" s="43" t="s">
        <v>71</v>
      </c>
      <c r="BA8" s="42" t="s">
        <v>125</v>
      </c>
      <c r="BB8" s="43" t="s">
        <v>72</v>
      </c>
      <c r="BC8" s="42" t="s">
        <v>125</v>
      </c>
      <c r="BD8" s="43" t="s">
        <v>74</v>
      </c>
      <c r="BE8" s="42" t="s">
        <v>125</v>
      </c>
      <c r="BF8" s="43" t="s">
        <v>76</v>
      </c>
      <c r="BG8" s="42" t="s">
        <v>125</v>
      </c>
      <c r="BH8" s="43" t="s">
        <v>78</v>
      </c>
      <c r="BI8" s="42" t="s">
        <v>125</v>
      </c>
      <c r="BJ8" s="43" t="s">
        <v>79</v>
      </c>
      <c r="BK8" s="42" t="s">
        <v>125</v>
      </c>
      <c r="BL8" s="43" t="s">
        <v>81</v>
      </c>
      <c r="BM8" s="42" t="s">
        <v>125</v>
      </c>
      <c r="BN8" s="43" t="s">
        <v>83</v>
      </c>
      <c r="BO8" s="42" t="s">
        <v>125</v>
      </c>
      <c r="BP8" s="43" t="s">
        <v>84</v>
      </c>
      <c r="BQ8" s="42" t="s">
        <v>125</v>
      </c>
      <c r="BR8" s="43" t="s">
        <v>86</v>
      </c>
      <c r="BS8" s="42" t="s">
        <v>125</v>
      </c>
      <c r="BT8" s="43" t="s">
        <v>88</v>
      </c>
      <c r="BU8" s="42" t="s">
        <v>125</v>
      </c>
      <c r="BV8" s="43" t="s">
        <v>18</v>
      </c>
      <c r="BW8" s="42" t="s">
        <v>125</v>
      </c>
      <c r="BX8" s="43" t="s">
        <v>19</v>
      </c>
      <c r="BY8" s="42" t="s">
        <v>125</v>
      </c>
      <c r="BZ8" s="15" t="s">
        <v>330</v>
      </c>
      <c r="CA8" s="14" t="s">
        <v>331</v>
      </c>
      <c r="CB8" s="14" t="s">
        <v>332</v>
      </c>
      <c r="CC8" s="14" t="s">
        <v>226</v>
      </c>
      <c r="CD8" s="14" t="s">
        <v>227</v>
      </c>
      <c r="CE8" s="14" t="s">
        <v>333</v>
      </c>
      <c r="CF8" s="14" t="s">
        <v>90</v>
      </c>
      <c r="CG8" s="14" t="s">
        <v>91</v>
      </c>
      <c r="CH8" s="14" t="s">
        <v>92</v>
      </c>
      <c r="CI8" s="14" t="s">
        <v>214</v>
      </c>
      <c r="CJ8" s="14" t="s">
        <v>215</v>
      </c>
      <c r="CK8" s="14" t="s">
        <v>216</v>
      </c>
      <c r="CL8" s="14" t="s">
        <v>217</v>
      </c>
      <c r="CM8" s="14" t="s">
        <v>218</v>
      </c>
      <c r="CN8" s="14" t="s">
        <v>334</v>
      </c>
      <c r="CO8" s="14" t="s">
        <v>219</v>
      </c>
      <c r="CP8" s="14" t="s">
        <v>213</v>
      </c>
      <c r="CQ8" s="14" t="s">
        <v>93</v>
      </c>
      <c r="CR8" s="15" t="s">
        <v>330</v>
      </c>
      <c r="CS8" s="14" t="s">
        <v>331</v>
      </c>
      <c r="CT8" s="14" t="s">
        <v>332</v>
      </c>
      <c r="CU8" s="14" t="s">
        <v>226</v>
      </c>
      <c r="CV8" s="14" t="s">
        <v>227</v>
      </c>
      <c r="CW8" s="14" t="s">
        <v>333</v>
      </c>
      <c r="CX8" s="14" t="s">
        <v>90</v>
      </c>
      <c r="CY8" s="14" t="s">
        <v>91</v>
      </c>
      <c r="CZ8" s="14" t="s">
        <v>92</v>
      </c>
      <c r="DA8" s="14" t="s">
        <v>214</v>
      </c>
      <c r="DB8" s="14" t="s">
        <v>215</v>
      </c>
      <c r="DC8" s="14" t="s">
        <v>216</v>
      </c>
      <c r="DD8" s="14" t="s">
        <v>217</v>
      </c>
      <c r="DE8" s="14" t="s">
        <v>218</v>
      </c>
      <c r="DF8" s="14" t="s">
        <v>334</v>
      </c>
      <c r="DG8" s="14" t="s">
        <v>219</v>
      </c>
      <c r="DH8" s="14" t="s">
        <v>213</v>
      </c>
      <c r="DI8" s="44" t="s">
        <v>93</v>
      </c>
      <c r="DJ8" s="43" t="s">
        <v>94</v>
      </c>
      <c r="DK8" s="42" t="s">
        <v>125</v>
      </c>
      <c r="DL8" s="43" t="s">
        <v>95</v>
      </c>
      <c r="DM8" s="42" t="s">
        <v>125</v>
      </c>
      <c r="DN8" s="43" t="s">
        <v>96</v>
      </c>
      <c r="DO8" s="42" t="s">
        <v>125</v>
      </c>
      <c r="DP8" s="43" t="s">
        <v>97</v>
      </c>
      <c r="DQ8" s="42" t="s">
        <v>125</v>
      </c>
      <c r="DR8" s="43" t="s">
        <v>98</v>
      </c>
      <c r="DS8" s="42" t="s">
        <v>125</v>
      </c>
      <c r="DT8" s="43" t="s">
        <v>99</v>
      </c>
      <c r="DU8" s="42" t="s">
        <v>125</v>
      </c>
      <c r="DV8" s="43" t="s">
        <v>100</v>
      </c>
      <c r="DW8" s="42" t="s">
        <v>125</v>
      </c>
      <c r="DX8" s="43" t="s">
        <v>101</v>
      </c>
      <c r="DY8" s="42" t="s">
        <v>125</v>
      </c>
      <c r="DZ8" s="43" t="s">
        <v>102</v>
      </c>
      <c r="EA8" s="42" t="s">
        <v>125</v>
      </c>
      <c r="EB8" s="43" t="s">
        <v>103</v>
      </c>
      <c r="EC8" s="42" t="s">
        <v>125</v>
      </c>
      <c r="ED8" s="43" t="s">
        <v>104</v>
      </c>
      <c r="EE8" s="42" t="s">
        <v>125</v>
      </c>
      <c r="EF8" s="43" t="s">
        <v>32</v>
      </c>
      <c r="EG8" s="42" t="s">
        <v>125</v>
      </c>
      <c r="EH8" s="41" t="s">
        <v>20</v>
      </c>
      <c r="EI8" s="43" t="s">
        <v>21</v>
      </c>
      <c r="EJ8" s="45" t="s">
        <v>22</v>
      </c>
      <c r="EK8" s="41" t="s">
        <v>135</v>
      </c>
      <c r="EL8" s="43" t="s">
        <v>136</v>
      </c>
      <c r="EM8" s="43" t="s">
        <v>137</v>
      </c>
      <c r="EN8" s="43" t="s">
        <v>138</v>
      </c>
      <c r="EO8" s="43" t="s">
        <v>139</v>
      </c>
      <c r="EP8" s="43" t="s">
        <v>140</v>
      </c>
      <c r="EQ8" s="43" t="s">
        <v>141</v>
      </c>
      <c r="ER8" s="43" t="s">
        <v>142</v>
      </c>
      <c r="ES8" s="43" t="s">
        <v>143</v>
      </c>
      <c r="ET8" s="43" t="s">
        <v>144</v>
      </c>
      <c r="EU8" s="43" t="s">
        <v>145</v>
      </c>
      <c r="EV8" s="43" t="s">
        <v>146</v>
      </c>
      <c r="EW8" s="43" t="s">
        <v>147</v>
      </c>
      <c r="EX8" s="43" t="s">
        <v>148</v>
      </c>
      <c r="EY8" s="43" t="s">
        <v>149</v>
      </c>
      <c r="EZ8" s="43" t="s">
        <v>150</v>
      </c>
      <c r="FA8" s="43" t="s">
        <v>151</v>
      </c>
      <c r="FB8" s="43" t="s">
        <v>152</v>
      </c>
      <c r="FC8" s="43" t="s">
        <v>153</v>
      </c>
      <c r="FD8" s="43" t="s">
        <v>154</v>
      </c>
      <c r="FE8" s="43" t="s">
        <v>155</v>
      </c>
      <c r="FF8" s="43" t="s">
        <v>156</v>
      </c>
      <c r="FG8" s="43" t="s">
        <v>157</v>
      </c>
      <c r="FH8" s="43" t="s">
        <v>158</v>
      </c>
      <c r="FI8" s="43" t="s">
        <v>159</v>
      </c>
      <c r="FJ8" s="43" t="s">
        <v>160</v>
      </c>
      <c r="FK8" s="43" t="s">
        <v>161</v>
      </c>
      <c r="FL8" s="43" t="s">
        <v>162</v>
      </c>
      <c r="FM8" s="43" t="s">
        <v>163</v>
      </c>
      <c r="FN8" s="43" t="s">
        <v>164</v>
      </c>
      <c r="FO8" s="43" t="s">
        <v>165</v>
      </c>
      <c r="FP8" s="43" t="s">
        <v>166</v>
      </c>
      <c r="FQ8" s="34" t="s">
        <v>329</v>
      </c>
      <c r="FR8" s="45" t="s">
        <v>167</v>
      </c>
      <c r="FS8" s="41" t="s">
        <v>169</v>
      </c>
      <c r="FT8" s="43" t="s">
        <v>170</v>
      </c>
      <c r="FU8" s="43" t="s">
        <v>171</v>
      </c>
      <c r="FV8" s="45" t="s">
        <v>172</v>
      </c>
      <c r="FW8" s="41" t="s">
        <v>178</v>
      </c>
      <c r="FX8" s="42" t="s">
        <v>125</v>
      </c>
      <c r="FY8" s="43" t="s">
        <v>176</v>
      </c>
      <c r="FZ8" s="43" t="s">
        <v>177</v>
      </c>
      <c r="GA8" s="43" t="s">
        <v>23</v>
      </c>
      <c r="GB8" s="43" t="s">
        <v>174</v>
      </c>
      <c r="GC8" s="43" t="s">
        <v>175</v>
      </c>
      <c r="GD8" s="43" t="s">
        <v>179</v>
      </c>
      <c r="GE8" s="43" t="s">
        <v>11</v>
      </c>
      <c r="GF8" s="45" t="s">
        <v>16</v>
      </c>
      <c r="GG8" s="41" t="s">
        <v>180</v>
      </c>
      <c r="GH8" s="43" t="s">
        <v>181</v>
      </c>
      <c r="GI8" s="43" t="s">
        <v>182</v>
      </c>
      <c r="GJ8" s="43" t="s">
        <v>183</v>
      </c>
      <c r="GK8" s="43" t="s">
        <v>184</v>
      </c>
      <c r="GL8" s="45" t="s">
        <v>185</v>
      </c>
      <c r="GM8" s="13" t="s">
        <v>202</v>
      </c>
    </row>
    <row r="9" spans="2:195" s="46" customFormat="1" x14ac:dyDescent="0.25">
      <c r="B9" s="10">
        <v>110000001</v>
      </c>
      <c r="C9" s="10">
        <v>101</v>
      </c>
      <c r="D9" s="10">
        <v>1</v>
      </c>
      <c r="E9" s="10"/>
      <c r="F9" s="10" t="s">
        <v>187</v>
      </c>
      <c r="G9" s="10" t="s">
        <v>187</v>
      </c>
      <c r="H9" s="10" t="s">
        <v>187</v>
      </c>
      <c r="I9" s="10" t="s">
        <v>187</v>
      </c>
      <c r="J9" s="10" t="s">
        <v>187</v>
      </c>
      <c r="K9" s="10" t="s">
        <v>187</v>
      </c>
      <c r="L9" s="10" t="s">
        <v>188</v>
      </c>
      <c r="M9" s="10" t="s">
        <v>187</v>
      </c>
      <c r="N9" s="10" t="s">
        <v>187</v>
      </c>
      <c r="O9" s="10" t="s">
        <v>187</v>
      </c>
      <c r="P9" s="10" t="s">
        <v>187</v>
      </c>
      <c r="Q9" s="10" t="s">
        <v>189</v>
      </c>
    </row>
    <row r="10" spans="2:195" s="46" customFormat="1" x14ac:dyDescent="0.25">
      <c r="B10" s="10">
        <v>110000002</v>
      </c>
      <c r="C10" s="10">
        <v>101</v>
      </c>
      <c r="D10" s="10">
        <v>1</v>
      </c>
      <c r="E10" s="10"/>
      <c r="F10" s="10" t="s">
        <v>187</v>
      </c>
      <c r="G10" s="10" t="s">
        <v>187</v>
      </c>
      <c r="H10" s="10" t="s">
        <v>187</v>
      </c>
      <c r="I10" s="10" t="s">
        <v>187</v>
      </c>
      <c r="J10" s="10" t="s">
        <v>187</v>
      </c>
      <c r="K10" s="10" t="s">
        <v>187</v>
      </c>
      <c r="L10" s="10" t="s">
        <v>188</v>
      </c>
      <c r="M10" s="10" t="s">
        <v>187</v>
      </c>
      <c r="N10" s="10" t="s">
        <v>187</v>
      </c>
      <c r="O10" s="10" t="s">
        <v>187</v>
      </c>
      <c r="P10" s="10" t="s">
        <v>187</v>
      </c>
      <c r="Q10" s="10" t="s">
        <v>189</v>
      </c>
      <c r="BZ10" s="37"/>
      <c r="CA10" s="37"/>
      <c r="CB10" s="37"/>
      <c r="CC10" s="37"/>
      <c r="CD10" s="37"/>
      <c r="CE10" s="37"/>
      <c r="CF10" s="37"/>
      <c r="CG10" s="37"/>
      <c r="CH10" s="37"/>
      <c r="CI10" s="37"/>
    </row>
  </sheetData>
  <mergeCells count="15">
    <mergeCell ref="R7:AO7"/>
    <mergeCell ref="B2:L2"/>
    <mergeCell ref="B3:L3"/>
    <mergeCell ref="C4:L4"/>
    <mergeCell ref="C5:L5"/>
    <mergeCell ref="F7:Q7"/>
    <mergeCell ref="EK7:FR7"/>
    <mergeCell ref="FS7:FV7"/>
    <mergeCell ref="FW7:GF7"/>
    <mergeCell ref="GG7:GL7"/>
    <mergeCell ref="AP7:BY7"/>
    <mergeCell ref="BZ7:CQ7"/>
    <mergeCell ref="CR7:DI7"/>
    <mergeCell ref="DJ7:EG7"/>
    <mergeCell ref="EH7:EJ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Establishment level data specs</vt:lpstr>
      <vt:lpstr>Example data file</vt:lpstr>
      <vt:lpstr>'Establishment level data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Hicks, Katrina</cp:lastModifiedBy>
  <cp:lastPrinted>2020-06-26T01:23:51Z</cp:lastPrinted>
  <dcterms:created xsi:type="dcterms:W3CDTF">2005-08-27T01:38:06Z</dcterms:created>
  <dcterms:modified xsi:type="dcterms:W3CDTF">2021-06-09T23:19:06Z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