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460ED8A7-E743-4BF1-BBDC-84A5B5E09CD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O38" i="7"/>
  <c r="R39" i="7"/>
  <c r="C32" i="7"/>
  <c r="G208" i="7"/>
  <c r="J33" i="7"/>
  <c r="J38" i="7"/>
  <c r="O32" i="7"/>
  <c r="L38" i="7"/>
  <c r="L33" i="7"/>
  <c r="H207" i="7"/>
  <c r="O33" i="7"/>
  <c r="R33" i="7"/>
  <c r="P39" i="7"/>
  <c r="E38" i="7"/>
  <c r="I38" i="7"/>
  <c r="P33" i="7"/>
  <c r="R32" i="7"/>
  <c r="H38" i="7"/>
  <c r="K32" i="7"/>
  <c r="H208" i="7"/>
  <c r="S33" i="7"/>
  <c r="T33" i="7"/>
  <c r="F211" i="7"/>
  <c r="C33" i="7"/>
  <c r="H39" i="7"/>
  <c r="R38" i="7"/>
  <c r="I39" i="7"/>
  <c r="M39" i="7"/>
  <c r="G32" i="7"/>
  <c r="G39" i="7"/>
  <c r="M32" i="7"/>
  <c r="N32" i="7"/>
  <c r="K39" i="7"/>
  <c r="E32" i="7"/>
  <c r="G33" i="7"/>
  <c r="F32" i="7"/>
  <c r="J32" i="7"/>
  <c r="I33" i="7"/>
  <c r="F38" i="7"/>
  <c r="Q38" i="7"/>
  <c r="H32" i="7"/>
  <c r="F207" i="7"/>
  <c r="Q32" i="7"/>
  <c r="E33" i="7"/>
  <c r="S32" i="7"/>
  <c r="H33" i="7"/>
  <c r="L39" i="7"/>
  <c r="N38" i="7"/>
  <c r="C39" i="7"/>
  <c r="K33" i="7"/>
  <c r="S38" i="7"/>
  <c r="D33" i="7"/>
  <c r="Q33" i="7"/>
  <c r="C38" i="7"/>
  <c r="P38" i="7"/>
  <c r="D39" i="7"/>
  <c r="K38" i="7"/>
  <c r="G211" i="7"/>
  <c r="I32" i="7"/>
  <c r="E39" i="7"/>
  <c r="D32" i="7"/>
  <c r="F208" i="7"/>
  <c r="H212" i="7"/>
  <c r="F33" i="7"/>
  <c r="S39" i="7"/>
  <c r="F212" i="7"/>
  <c r="M33" i="7"/>
  <c r="T32" i="7"/>
  <c r="P32" i="7"/>
  <c r="O39" i="7"/>
  <c r="G207" i="7"/>
  <c r="G38" i="7"/>
  <c r="H211" i="7"/>
  <c r="J39" i="7"/>
  <c r="Q39" i="7"/>
  <c r="N39" i="7"/>
  <c r="M38" i="7"/>
  <c r="T38" i="7"/>
  <c r="N33" i="7"/>
  <c r="L32" i="7"/>
  <c r="G212" i="7"/>
  <c r="Q42" i="7" l="1"/>
  <c r="H42" i="7"/>
  <c r="E117" i="7"/>
  <c r="E130" i="7"/>
  <c r="C95" i="7"/>
  <c r="C136" i="7"/>
  <c r="E158" i="7"/>
  <c r="D125" i="7"/>
  <c r="K42" i="7"/>
  <c r="D73" i="7"/>
  <c r="E129" i="7"/>
  <c r="E65" i="7"/>
  <c r="K43" i="7"/>
  <c r="P42" i="7"/>
  <c r="F97" i="7"/>
  <c r="E141" i="7"/>
  <c r="C140" i="7"/>
  <c r="G68" i="7"/>
  <c r="D130" i="7"/>
  <c r="D43" i="7"/>
  <c r="J42" i="7"/>
  <c r="D158" i="7"/>
  <c r="D123" i="7"/>
  <c r="C42" i="7"/>
  <c r="E92" i="7"/>
  <c r="I42" i="7"/>
  <c r="E43" i="7"/>
  <c r="C60" i="7"/>
  <c r="O42" i="7"/>
  <c r="D169" i="7"/>
  <c r="G65" i="7"/>
  <c r="G42" i="7"/>
  <c r="C147" i="7"/>
  <c r="D152" i="7"/>
  <c r="E60" i="7"/>
  <c r="E73" i="7"/>
  <c r="D67" i="7"/>
  <c r="E164" i="7"/>
  <c r="E99" i="7"/>
  <c r="C112" i="7"/>
  <c r="T42" i="7"/>
  <c r="O43" i="7"/>
  <c r="E88" i="7"/>
  <c r="D140" i="7"/>
  <c r="E165" i="7"/>
  <c r="C82" i="7"/>
  <c r="E155" i="7"/>
  <c r="C125" i="7"/>
  <c r="S42" i="7"/>
  <c r="H119" i="7"/>
  <c r="D159" i="7"/>
  <c r="E79" i="7"/>
  <c r="D102" i="7"/>
  <c r="E59" i="7"/>
  <c r="E146" i="7"/>
  <c r="C150" i="7"/>
  <c r="E82" i="7"/>
  <c r="S43" i="7"/>
  <c r="C107" i="7"/>
  <c r="D70" i="7"/>
  <c r="N43" i="7"/>
  <c r="C161" i="7"/>
  <c r="C84" i="7"/>
  <c r="D84" i="7"/>
  <c r="C123" i="7"/>
  <c r="E102" i="7"/>
  <c r="C70" i="7"/>
  <c r="C167" i="7"/>
  <c r="E66" i="7"/>
  <c r="E83" i="7"/>
  <c r="D165" i="7"/>
  <c r="E121" i="7"/>
  <c r="E80" i="7"/>
  <c r="C142" i="7"/>
  <c r="C75" i="7"/>
  <c r="D111" i="7"/>
  <c r="H71" i="7"/>
  <c r="C146" i="7"/>
  <c r="D132" i="7"/>
  <c r="C43" i="7"/>
  <c r="E42" i="7"/>
  <c r="D173" i="7"/>
  <c r="C102" i="7"/>
  <c r="D94" i="7"/>
  <c r="D142" i="7"/>
  <c r="D128" i="7"/>
  <c r="F72" i="7"/>
  <c r="E75" i="7"/>
  <c r="P43" i="7"/>
  <c r="D61" i="7"/>
  <c r="E93" i="7"/>
  <c r="D110" i="7"/>
  <c r="D129" i="7"/>
  <c r="D172" i="7"/>
  <c r="F143" i="7"/>
  <c r="C98" i="7"/>
  <c r="F129" i="7"/>
  <c r="D100" i="7"/>
  <c r="D131" i="7"/>
  <c r="H61" i="7"/>
  <c r="E127" i="7"/>
  <c r="C61" i="7"/>
  <c r="J43" i="7"/>
  <c r="D151" i="7"/>
  <c r="I43" i="7"/>
  <c r="C59" i="7"/>
  <c r="E87" i="7"/>
  <c r="C126" i="7"/>
  <c r="D99" i="7"/>
  <c r="E126" i="7"/>
  <c r="H142" i="7"/>
  <c r="Q43" i="7"/>
  <c r="C132" i="7"/>
  <c r="D148" i="7"/>
  <c r="D155" i="7"/>
  <c r="C159" i="7"/>
  <c r="E153" i="7"/>
  <c r="E133" i="7"/>
  <c r="C113" i="7"/>
  <c r="E128" i="7"/>
  <c r="F108" i="7"/>
  <c r="C80" i="7"/>
  <c r="E151" i="7"/>
  <c r="C162" i="7"/>
  <c r="E62" i="7"/>
  <c r="C138" i="7"/>
  <c r="D80" i="7"/>
  <c r="C139" i="7"/>
  <c r="D79" i="7"/>
  <c r="N42" i="7"/>
  <c r="E115" i="7"/>
  <c r="C158" i="7"/>
  <c r="E68" i="7"/>
  <c r="D108" i="7"/>
  <c r="R42" i="7"/>
  <c r="C104" i="7"/>
  <c r="E112" i="7"/>
  <c r="E159" i="7"/>
  <c r="D97" i="7"/>
  <c r="D92" i="7"/>
  <c r="D75" i="7"/>
  <c r="M43" i="7"/>
  <c r="C101" i="7"/>
  <c r="E168" i="7"/>
  <c r="G115" i="7"/>
  <c r="C62" i="7"/>
  <c r="D64" i="7"/>
  <c r="D175" i="7"/>
  <c r="C90" i="7"/>
  <c r="D76" i="7"/>
  <c r="C106" i="7"/>
  <c r="C86" i="7"/>
  <c r="D120" i="7"/>
  <c r="G99" i="7"/>
  <c r="F154" i="7"/>
  <c r="D95" i="7"/>
  <c r="C172" i="7"/>
  <c r="C152" i="7"/>
  <c r="D149" i="7"/>
  <c r="C100" i="7"/>
  <c r="M42" i="7"/>
  <c r="D136" i="7"/>
  <c r="G88" i="7"/>
  <c r="E101" i="7"/>
  <c r="C88" i="7"/>
  <c r="F42" i="7"/>
  <c r="D124" i="7"/>
  <c r="E172" i="7"/>
  <c r="D85" i="7"/>
  <c r="E125" i="7"/>
  <c r="E61" i="7"/>
  <c r="C135" i="7"/>
  <c r="D117" i="7"/>
  <c r="D141" i="7"/>
  <c r="D101" i="7"/>
  <c r="D98" i="7"/>
  <c r="C85" i="7"/>
  <c r="E156" i="7"/>
  <c r="E105" i="7"/>
  <c r="C64" i="7"/>
  <c r="C133" i="7"/>
  <c r="E139" i="7"/>
  <c r="D138" i="7"/>
  <c r="C72" i="7"/>
  <c r="D114" i="7"/>
  <c r="D106" i="7"/>
  <c r="R43" i="7"/>
  <c r="D134" i="7"/>
  <c r="F93" i="7"/>
  <c r="D88" i="7"/>
  <c r="E171" i="7"/>
  <c r="D103" i="7"/>
  <c r="D78" i="7"/>
  <c r="E113" i="7"/>
  <c r="C92" i="7"/>
  <c r="D81" i="7"/>
  <c r="E71" i="7"/>
  <c r="C122" i="7"/>
  <c r="C66" i="7"/>
  <c r="E81" i="7"/>
  <c r="E150" i="7"/>
  <c r="H96" i="7"/>
  <c r="L42" i="7"/>
  <c r="C170" i="7"/>
  <c r="D145" i="7"/>
  <c r="F118" i="7"/>
  <c r="C117" i="7"/>
  <c r="E132" i="7"/>
  <c r="E131" i="7"/>
  <c r="G92" i="7"/>
  <c r="G64" i="7"/>
  <c r="C165" i="7"/>
  <c r="C103" i="7"/>
  <c r="E108" i="7"/>
  <c r="C97" i="7"/>
  <c r="E94" i="7"/>
  <c r="D170" i="7"/>
  <c r="C99" i="7"/>
  <c r="H43" i="7"/>
  <c r="E85" i="7"/>
  <c r="E96" i="7"/>
  <c r="D163" i="7"/>
  <c r="D105" i="7"/>
  <c r="E124" i="7"/>
  <c r="G108" i="7"/>
  <c r="E119" i="7"/>
  <c r="C65" i="7"/>
  <c r="D118" i="7"/>
  <c r="H74" i="7"/>
  <c r="G67" i="7"/>
  <c r="E89" i="7"/>
  <c r="D71" i="7"/>
  <c r="E173" i="7"/>
  <c r="C155" i="7"/>
  <c r="H84" i="7"/>
  <c r="E57" i="7"/>
  <c r="D122" i="7"/>
  <c r="H85" i="7"/>
  <c r="E167" i="7"/>
  <c r="C131" i="7"/>
  <c r="D59" i="7"/>
  <c r="C156" i="7"/>
  <c r="H76" i="7"/>
  <c r="E100" i="7"/>
  <c r="E142" i="7"/>
  <c r="H159" i="7"/>
  <c r="G75" i="7"/>
  <c r="E111" i="7"/>
  <c r="F133" i="7"/>
  <c r="C74" i="7"/>
  <c r="C78" i="7"/>
  <c r="G43" i="7"/>
  <c r="L43" i="7"/>
  <c r="C110" i="7"/>
  <c r="E122" i="7"/>
  <c r="G129" i="7"/>
  <c r="D90" i="7"/>
  <c r="G159" i="7"/>
  <c r="D74" i="7"/>
  <c r="H63" i="7"/>
  <c r="C69" i="7"/>
  <c r="C174" i="7"/>
  <c r="F122" i="7"/>
  <c r="C87" i="7"/>
  <c r="D119" i="7"/>
  <c r="D139" i="7"/>
  <c r="H122" i="7"/>
  <c r="E103" i="7"/>
  <c r="E170" i="7"/>
  <c r="G103" i="7"/>
  <c r="E77" i="7"/>
  <c r="F112" i="7"/>
  <c r="F75" i="7"/>
  <c r="C129" i="7"/>
  <c r="D60" i="7"/>
  <c r="C118" i="7"/>
  <c r="D154" i="7"/>
  <c r="F79" i="7"/>
  <c r="E64" i="7"/>
  <c r="E114" i="7"/>
  <c r="G106" i="7"/>
  <c r="G73" i="7"/>
  <c r="C105" i="7"/>
  <c r="E137" i="7"/>
  <c r="D171" i="7"/>
  <c r="C111" i="7"/>
  <c r="H107" i="7"/>
  <c r="H131" i="7"/>
  <c r="E140" i="7"/>
  <c r="D150" i="7"/>
  <c r="G81" i="7"/>
  <c r="E138" i="7"/>
  <c r="E135" i="7"/>
  <c r="H141" i="7"/>
  <c r="C137" i="7"/>
  <c r="H104" i="7"/>
  <c r="C141" i="7"/>
  <c r="E163" i="7"/>
  <c r="E116" i="7"/>
  <c r="D126" i="7"/>
  <c r="H68" i="7"/>
  <c r="F89" i="7"/>
  <c r="E157" i="7"/>
  <c r="G123" i="7"/>
  <c r="C154" i="7"/>
  <c r="G109" i="7"/>
  <c r="E147" i="7"/>
  <c r="D160" i="7"/>
  <c r="E74" i="7"/>
  <c r="E162" i="7"/>
  <c r="C130" i="7"/>
  <c r="E97" i="7"/>
  <c r="E118" i="7"/>
  <c r="E95" i="7"/>
  <c r="D144" i="7"/>
  <c r="E136" i="7"/>
  <c r="F163" i="7"/>
  <c r="C143" i="7"/>
  <c r="D109" i="7"/>
  <c r="D112" i="7"/>
  <c r="E161" i="7"/>
  <c r="D156" i="7"/>
  <c r="G118" i="7"/>
  <c r="C108" i="7"/>
  <c r="F78" i="7"/>
  <c r="C169" i="7"/>
  <c r="C173" i="7"/>
  <c r="C109" i="7"/>
  <c r="D133" i="7"/>
  <c r="E152" i="7"/>
  <c r="H149" i="7"/>
  <c r="D86" i="7"/>
  <c r="D147" i="7"/>
  <c r="C144" i="7"/>
  <c r="H140" i="7"/>
  <c r="G101" i="7"/>
  <c r="D58" i="7"/>
  <c r="C116" i="7"/>
  <c r="F124" i="7"/>
  <c r="C58" i="7"/>
  <c r="E69" i="7"/>
  <c r="G154" i="7"/>
  <c r="F91" i="7"/>
  <c r="H92" i="7"/>
  <c r="D113" i="7"/>
  <c r="H166" i="7"/>
  <c r="G161" i="7"/>
  <c r="H58" i="7"/>
  <c r="F119" i="7"/>
  <c r="C157" i="7"/>
  <c r="D168" i="7"/>
  <c r="C164" i="7"/>
  <c r="F109" i="7"/>
  <c r="C79" i="7"/>
  <c r="H103" i="7"/>
  <c r="H151" i="7"/>
  <c r="F139" i="7"/>
  <c r="D157" i="7"/>
  <c r="E70" i="7"/>
  <c r="H109" i="7"/>
  <c r="H59" i="7"/>
  <c r="D96" i="7"/>
  <c r="D137" i="7"/>
  <c r="G148" i="7"/>
  <c r="E120" i="7"/>
  <c r="G78" i="7"/>
  <c r="G125" i="7"/>
  <c r="H132" i="7"/>
  <c r="C171" i="7"/>
  <c r="H127" i="7"/>
  <c r="C83" i="7"/>
  <c r="H130" i="7"/>
  <c r="F169" i="7"/>
  <c r="C128" i="7"/>
  <c r="H79" i="7"/>
  <c r="E175" i="7"/>
  <c r="D161" i="7"/>
  <c r="C148" i="7"/>
  <c r="E144" i="7"/>
  <c r="D164" i="7"/>
  <c r="C134" i="7"/>
  <c r="F82" i="7"/>
  <c r="H101" i="7"/>
  <c r="H80" i="7"/>
  <c r="F164" i="7"/>
  <c r="D121" i="7"/>
  <c r="D107" i="7"/>
  <c r="C77" i="7"/>
  <c r="D83" i="7"/>
  <c r="E109" i="7"/>
  <c r="D68" i="7"/>
  <c r="G66" i="7"/>
  <c r="F80" i="7"/>
  <c r="G121" i="7"/>
  <c r="H81" i="7"/>
  <c r="F131" i="7"/>
  <c r="H157" i="7"/>
  <c r="F76" i="7"/>
  <c r="F174" i="7"/>
  <c r="H144" i="7"/>
  <c r="D77" i="7"/>
  <c r="D66" i="7"/>
  <c r="D87" i="7"/>
  <c r="E90" i="7"/>
  <c r="G146" i="7"/>
  <c r="F81" i="7"/>
  <c r="F69" i="7"/>
  <c r="C166" i="7"/>
  <c r="C94" i="7"/>
  <c r="G94" i="7"/>
  <c r="E78" i="7"/>
  <c r="G95" i="7"/>
  <c r="C163" i="7"/>
  <c r="H91" i="7"/>
  <c r="E76" i="7"/>
  <c r="D93" i="7"/>
  <c r="F102" i="7"/>
  <c r="F107" i="7"/>
  <c r="E143" i="7"/>
  <c r="E154" i="7"/>
  <c r="G83" i="7"/>
  <c r="H93" i="7"/>
  <c r="E98" i="7"/>
  <c r="F113" i="7"/>
  <c r="C175" i="7"/>
  <c r="C96" i="7"/>
  <c r="H171" i="7"/>
  <c r="C63" i="7"/>
  <c r="H87" i="7"/>
  <c r="E63" i="7"/>
  <c r="D65" i="7"/>
  <c r="F98" i="7"/>
  <c r="F151" i="7"/>
  <c r="D57" i="7"/>
  <c r="H134" i="7"/>
  <c r="C119" i="7"/>
  <c r="H115" i="7"/>
  <c r="C115" i="7"/>
  <c r="G137" i="7"/>
  <c r="G141" i="7"/>
  <c r="G151" i="7"/>
  <c r="E148" i="7"/>
  <c r="F149" i="7"/>
  <c r="E145" i="7"/>
  <c r="G89" i="7"/>
  <c r="F59" i="7"/>
  <c r="E110" i="7"/>
  <c r="D116" i="7"/>
  <c r="F142" i="7"/>
  <c r="D162" i="7"/>
  <c r="E169" i="7"/>
  <c r="H128" i="7"/>
  <c r="E104" i="7"/>
  <c r="C160" i="7"/>
  <c r="C145" i="7"/>
  <c r="F152" i="7"/>
  <c r="H108" i="7"/>
  <c r="F68" i="7"/>
  <c r="F126" i="7"/>
  <c r="C114" i="7"/>
  <c r="H148" i="7"/>
  <c r="E86" i="7"/>
  <c r="D146" i="7"/>
  <c r="H163" i="7"/>
  <c r="D72" i="7"/>
  <c r="F105" i="7"/>
  <c r="F135" i="7"/>
  <c r="E72" i="7"/>
  <c r="H75" i="7"/>
  <c r="F167" i="7"/>
  <c r="G57" i="7"/>
  <c r="G184" i="7" s="1"/>
  <c r="C149" i="7"/>
  <c r="F166" i="7"/>
  <c r="H121" i="7"/>
  <c r="G135" i="7"/>
  <c r="G166" i="7"/>
  <c r="H172" i="7"/>
  <c r="H185" i="7" s="1"/>
  <c r="H116" i="7"/>
  <c r="D62" i="7"/>
  <c r="C73" i="7"/>
  <c r="G98" i="7"/>
  <c r="G139" i="7"/>
  <c r="G132" i="7"/>
  <c r="G165" i="7"/>
  <c r="G168" i="7"/>
  <c r="H137" i="7"/>
  <c r="F146" i="7"/>
  <c r="G87" i="7"/>
  <c r="F121" i="7"/>
  <c r="C89" i="7"/>
  <c r="D89" i="7"/>
  <c r="F158" i="7"/>
  <c r="F60" i="7"/>
  <c r="G126" i="7"/>
  <c r="E107" i="7"/>
  <c r="G97" i="7"/>
  <c r="C76" i="7"/>
  <c r="E166" i="7"/>
  <c r="H138" i="7"/>
  <c r="G110" i="7"/>
  <c r="D69" i="7"/>
  <c r="H112" i="7"/>
  <c r="D153" i="7"/>
  <c r="D167" i="7"/>
  <c r="C153" i="7"/>
  <c r="D63" i="7"/>
  <c r="H100" i="7"/>
  <c r="E91" i="7"/>
  <c r="G136" i="7"/>
  <c r="H64" i="7"/>
  <c r="C121" i="7"/>
  <c r="H70" i="7"/>
  <c r="G96" i="7"/>
  <c r="C127" i="7"/>
  <c r="H73" i="7"/>
  <c r="E134" i="7"/>
  <c r="C71" i="7"/>
  <c r="G70" i="7"/>
  <c r="H90" i="7"/>
  <c r="E149" i="7"/>
  <c r="F57" i="7"/>
  <c r="F184" i="7" s="1"/>
  <c r="E123" i="7"/>
  <c r="G144" i="7"/>
  <c r="E160" i="7"/>
  <c r="G86" i="7"/>
  <c r="H152" i="7"/>
  <c r="H66" i="7"/>
  <c r="D143" i="7"/>
  <c r="G122" i="7"/>
  <c r="G167" i="7"/>
  <c r="H113" i="7"/>
  <c r="H164" i="7"/>
  <c r="F141" i="7"/>
  <c r="F63" i="7"/>
  <c r="H114" i="7"/>
  <c r="D91" i="7"/>
  <c r="E58" i="7"/>
  <c r="F132" i="7"/>
  <c r="H169" i="7"/>
  <c r="E174" i="7"/>
  <c r="E67" i="7"/>
  <c r="H175" i="7"/>
  <c r="H89" i="7"/>
  <c r="H97" i="7"/>
  <c r="F114" i="7"/>
  <c r="G74" i="7"/>
  <c r="C124" i="7"/>
  <c r="F111" i="7"/>
  <c r="F156" i="7"/>
  <c r="C91" i="7"/>
  <c r="H102" i="7"/>
  <c r="H136" i="7"/>
  <c r="F110" i="7"/>
  <c r="H106" i="7"/>
  <c r="G127" i="7"/>
  <c r="H153" i="7"/>
  <c r="C67" i="7"/>
  <c r="G60" i="7"/>
  <c r="F153" i="7"/>
  <c r="F172" i="7"/>
  <c r="F185" i="7" s="1"/>
  <c r="H143" i="7"/>
  <c r="F155" i="7"/>
  <c r="C151" i="7"/>
  <c r="F86" i="7"/>
  <c r="D127" i="7"/>
  <c r="H57" i="7"/>
  <c r="H184" i="7" s="1"/>
  <c r="H154" i="7"/>
  <c r="C93" i="7"/>
  <c r="F147" i="7"/>
  <c r="F101" i="7"/>
  <c r="F170" i="7"/>
  <c r="C168" i="7"/>
  <c r="C68" i="7"/>
  <c r="D115" i="7"/>
  <c r="F71" i="7"/>
  <c r="G114" i="7"/>
  <c r="G58" i="7"/>
  <c r="E84" i="7"/>
  <c r="F150" i="7"/>
  <c r="D166" i="7"/>
  <c r="G105" i="7"/>
  <c r="E106" i="7"/>
  <c r="F96" i="7"/>
  <c r="D82" i="7"/>
  <c r="G171" i="7"/>
  <c r="G155" i="7"/>
  <c r="F58" i="7"/>
  <c r="F90" i="7"/>
  <c r="F65" i="7"/>
  <c r="F173" i="7"/>
  <c r="C81" i="7"/>
  <c r="F138" i="7"/>
  <c r="G93" i="7"/>
  <c r="C57" i="7"/>
  <c r="G79" i="7"/>
  <c r="H95" i="7"/>
  <c r="G140" i="7"/>
  <c r="H67" i="7"/>
  <c r="F73" i="7"/>
  <c r="F62" i="7"/>
  <c r="H156" i="7"/>
  <c r="G84" i="7"/>
  <c r="D174" i="7"/>
  <c r="H98" i="7"/>
  <c r="G72" i="7"/>
  <c r="F160" i="7"/>
  <c r="G120" i="7"/>
  <c r="G156" i="7"/>
  <c r="F61" i="7"/>
  <c r="C120" i="7"/>
  <c r="H158" i="7"/>
  <c r="H133" i="7"/>
  <c r="F159" i="7"/>
  <c r="F85" i="7"/>
  <c r="H150" i="7"/>
  <c r="F137" i="7"/>
  <c r="G85" i="7"/>
  <c r="G158" i="7"/>
  <c r="G124" i="7"/>
  <c r="F144" i="7"/>
  <c r="H123" i="7"/>
  <c r="F157" i="7"/>
  <c r="F88" i="7"/>
  <c r="F171" i="7"/>
  <c r="G128" i="7"/>
  <c r="G104" i="7"/>
  <c r="G153" i="7"/>
  <c r="G134" i="7"/>
  <c r="F130" i="7"/>
  <c r="D135" i="7"/>
  <c r="H124" i="7"/>
  <c r="F125" i="7"/>
  <c r="G113" i="7"/>
  <c r="H105" i="7"/>
  <c r="G173" i="7"/>
  <c r="G77" i="7"/>
  <c r="F136" i="7"/>
  <c r="F106" i="7"/>
  <c r="G150" i="7"/>
  <c r="F115" i="7"/>
  <c r="G164" i="7"/>
  <c r="G157" i="7"/>
  <c r="G130" i="7"/>
  <c r="G147" i="7"/>
  <c r="G91" i="7"/>
  <c r="H129" i="7"/>
  <c r="H62" i="7"/>
  <c r="G111" i="7"/>
  <c r="F87" i="7"/>
  <c r="G145" i="7"/>
  <c r="H173" i="7"/>
  <c r="F64" i="7"/>
  <c r="F145" i="7"/>
  <c r="G59" i="7"/>
  <c r="F94" i="7"/>
  <c r="F161" i="7"/>
  <c r="G175" i="7"/>
  <c r="H117" i="7"/>
  <c r="H69" i="7"/>
  <c r="F74" i="7"/>
  <c r="H146" i="7"/>
  <c r="F120" i="7"/>
  <c r="G117" i="7"/>
  <c r="H167" i="7"/>
  <c r="H82" i="7"/>
  <c r="G138" i="7"/>
  <c r="G62" i="7"/>
  <c r="G82" i="7"/>
  <c r="D104" i="7"/>
  <c r="H65" i="7"/>
  <c r="F83" i="7"/>
  <c r="G142" i="7"/>
  <c r="H155" i="7"/>
  <c r="H78" i="7"/>
  <c r="H168" i="7"/>
  <c r="F168" i="7"/>
  <c r="G143" i="7"/>
  <c r="G61" i="7"/>
  <c r="G107" i="7"/>
  <c r="H135" i="7"/>
  <c r="G80" i="7"/>
  <c r="H165" i="7"/>
  <c r="F148" i="7"/>
  <c r="F127" i="7"/>
  <c r="H162" i="7"/>
  <c r="H139" i="7"/>
  <c r="F175" i="7"/>
  <c r="G160" i="7"/>
  <c r="H145" i="7"/>
  <c r="H120" i="7"/>
  <c r="F66" i="7"/>
  <c r="H161" i="7"/>
  <c r="H86" i="7"/>
  <c r="H72" i="7"/>
  <c r="F117" i="7"/>
  <c r="F128" i="7"/>
  <c r="F165" i="7"/>
  <c r="G76" i="7"/>
  <c r="H88" i="7"/>
  <c r="G63" i="7"/>
  <c r="F99" i="7"/>
  <c r="H60" i="7"/>
  <c r="G172" i="7"/>
  <c r="G185" i="7" s="1"/>
  <c r="G119" i="7"/>
  <c r="F134" i="7"/>
  <c r="F123" i="7"/>
  <c r="H125" i="7"/>
  <c r="G102" i="7"/>
  <c r="H147" i="7"/>
  <c r="H110" i="7"/>
  <c r="H118" i="7"/>
  <c r="H160" i="7"/>
  <c r="H83" i="7"/>
  <c r="H94" i="7"/>
  <c r="F84" i="7"/>
  <c r="G163" i="7"/>
  <c r="F70" i="7"/>
  <c r="F162" i="7"/>
  <c r="G152" i="7"/>
  <c r="H77" i="7"/>
  <c r="G71" i="7"/>
  <c r="G169" i="7"/>
  <c r="F104" i="7"/>
  <c r="G69" i="7"/>
  <c r="F95" i="7"/>
  <c r="G174" i="7"/>
  <c r="H170" i="7"/>
  <c r="G162" i="7"/>
  <c r="H111" i="7"/>
  <c r="H126" i="7"/>
  <c r="G90" i="7"/>
  <c r="F67" i="7"/>
  <c r="G149" i="7"/>
  <c r="F100" i="7"/>
  <c r="G131" i="7"/>
  <c r="F77" i="7"/>
  <c r="F140" i="7"/>
  <c r="G100" i="7"/>
  <c r="F103" i="7"/>
  <c r="H174" i="7"/>
  <c r="F92" i="7"/>
  <c r="G170" i="7"/>
  <c r="G116" i="7"/>
  <c r="F116" i="7"/>
  <c r="H99" i="7"/>
  <c r="G133" i="7"/>
  <c r="G112" i="7"/>
  <c r="D38" i="7"/>
  <c r="T39" i="7"/>
  <c r="H213" i="7"/>
  <c r="F39" i="7"/>
  <c r="H209" i="7"/>
  <c r="F213" i="7"/>
  <c r="G213" i="7"/>
  <c r="G209" i="7"/>
  <c r="F209" i="7"/>
  <c r="G215" i="7" l="1"/>
  <c r="N34" i="12" s="1"/>
  <c r="H215" i="7"/>
  <c r="O34" i="12" s="1"/>
  <c r="T43" i="7"/>
  <c r="D42" i="7"/>
  <c r="U38" i="7"/>
  <c r="F43" i="7"/>
  <c r="U39" i="7"/>
  <c r="F215" i="7"/>
  <c r="M34" i="12" s="1"/>
  <c r="F187" i="7"/>
  <c r="M10" i="12" s="1"/>
  <c r="F186" i="7"/>
  <c r="M12" i="12" s="1"/>
  <c r="G187" i="7"/>
  <c r="N10" i="12" s="1"/>
  <c r="G186" i="7"/>
  <c r="N12" i="12" s="1"/>
  <c r="H187" i="7"/>
  <c r="O10" i="12" s="1"/>
  <c r="H186" i="7"/>
  <c r="O12" i="12" s="1"/>
</calcChain>
</file>

<file path=xl/sharedStrings.xml><?xml version="1.0" encoding="utf-8"?>
<sst xmlns="http://schemas.openxmlformats.org/spreadsheetml/2006/main" count="13111" uniqueCount="228">
  <si>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</si>
  <si>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</si>
  <si>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</si>
  <si>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</si>
  <si>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</si>
  <si>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</si>
  <si>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</si>
  <si>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</si>
  <si>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</si>
  <si>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</si>
  <si>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</si>
  <si>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</si>
  <si>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</si>
  <si>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</si>
  <si>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</si>
  <si>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</si>
  <si>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</si>
  <si>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</si>
  <si>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</si>
  <si>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</si>
  <si>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</si>
  <si>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</si>
  <si>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</si>
  <si>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</si>
  <si>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</si>
  <si>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</si>
  <si>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</si>
  <si>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</si>
  <si>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</si>
  <si>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</si>
  <si>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</si>
  <si>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</si>
  <si>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</si>
  <si>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</si>
  <si>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</si>
  <si>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</si>
  <si>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</si>
  <si>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</si>
  <si>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</si>
  <si>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</si>
  <si>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</si>
  <si>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</si>
  <si>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</si>
  <si>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</si>
  <si>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</si>
  <si>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</si>
  <si>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</si>
  <si>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</si>
  <si>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</si>
  <si>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</si>
  <si>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</si>
  <si>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</si>
  <si>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</si>
  <si>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</si>
  <si>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</si>
  <si>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</si>
  <si>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</si>
  <si>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</si>
  <si>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</si>
  <si>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</si>
  <si>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</si>
  <si>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</si>
  <si>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</si>
  <si>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</si>
  <si>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</si>
  <si>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</si>
  <si>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</si>
  <si>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</si>
  <si>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</si>
  <si>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</si>
  <si>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</si>
  <si>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</si>
  <si>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</si>
  <si>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</si>
  <si>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</si>
  <si>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</si>
  <si>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</si>
  <si>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</si>
  <si>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</si>
  <si>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</si>
  <si>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</si>
  <si>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</si>
  <si>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</si>
  <si>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</si>
  <si>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</si>
  <si>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</si>
  <si>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</si>
  <si>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</si>
  <si>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</si>
  <si>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</si>
  <si>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</si>
  <si>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</si>
  <si>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</si>
  <si>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</si>
  <si>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</si>
  <si>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</si>
  <si>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</si>
  <si>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</si>
  <si>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</si>
  <si>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</si>
  <si>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</si>
  <si>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</si>
  <si>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</si>
  <si>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</si>
  <si>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</si>
  <si>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</si>
  <si>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</si>
  <si>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</si>
  <si>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</si>
  <si>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</si>
  <si>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</si>
  <si>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</si>
  <si>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</si>
  <si>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</si>
  <si>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</si>
  <si>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</si>
  <si>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</si>
  <si>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</si>
  <si>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</si>
  <si>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</si>
  <si>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</si>
  <si>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</si>
  <si>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</si>
  <si>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</si>
  <si>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</si>
  <si>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</si>
  <si>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</si>
  <si>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</si>
  <si>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</si>
  <si>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</si>
  <si>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</si>
  <si>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</si>
  <si>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</si>
  <si>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</si>
  <si>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</si>
  <si>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</si>
  <si>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</si>
  <si>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</si>
  <si>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</si>
  <si>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</si>
  <si>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</si>
  <si>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</si>
  <si>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</si>
  <si>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</si>
  <si>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</si>
  <si>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</si>
  <si>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</si>
  <si>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</si>
  <si>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</si>
  <si>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</si>
  <si>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</si>
  <si>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</si>
  <si>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</si>
  <si>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</si>
  <si>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</si>
  <si>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</si>
  <si>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</si>
  <si>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</si>
  <si>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</si>
  <si>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</si>
  <si>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</si>
  <si>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</si>
  <si>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</si>
  <si>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</si>
  <si>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</si>
  <si>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</si>
  <si>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</si>
  <si>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</si>
  <si>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</si>
  <si>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</si>
  <si>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</si>
  <si>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</si>
  <si>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</si>
  <si>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</si>
  <si>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</si>
  <si>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</si>
  <si>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</si>
  <si>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</si>
  <si>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</si>
  <si>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</si>
  <si>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</si>
  <si>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</si>
  <si>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</si>
  <si>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</si>
  <si>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</si>
  <si>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</si>
  <si>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</si>
  <si>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</si>
  <si>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</si>
  <si>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</si>
  <si>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</si>
  <si>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</si>
  <si>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</si>
  <si>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</si>
  <si>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</si>
  <si>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</si>
  <si>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</si>
  <si>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</si>
  <si>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</si>
  <si>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</si>
  <si>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</si>
  <si>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</si>
  <si>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</si>
  <si>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</si>
  <si>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</si>
  <si>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</si>
  <si>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</si>
  <si>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</si>
  <si>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</si>
  <si>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</si>
  <si>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</si>
  <si>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</si>
  <si>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</si>
  <si>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</si>
  <si>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GRIM1023</t>
  </si>
  <si>
    <t>Data for Coronavirus disease 2019 (COVID-19) (U07.1–U07.2) are from the ICD-10 chapter Codes for special purposes (0).</t>
  </si>
  <si>
    <t>U07.1–U07.2</t>
  </si>
  <si>
    <t>None.</t>
  </si>
  <si>
    <r>
      <t xml:space="preserve">Australian Institute of Health and Welfare (2024) </t>
    </r>
    <r>
      <rPr>
        <i/>
        <sz val="11"/>
        <color theme="1"/>
        <rFont val="Calibri"/>
        <family val="2"/>
        <scheme val="minor"/>
      </rPr>
      <t>General Record of Incidence of Mortality (GRIM) books 2022: Coronavirus disease 2019 (COVID-19)</t>
    </r>
    <r>
      <rPr>
        <sz val="11"/>
        <color theme="1"/>
        <rFont val="Calibri"/>
        <family val="2"/>
        <scheme val="minor"/>
      </rPr>
      <t>, AIHW, Australian Government.</t>
    </r>
  </si>
  <si>
    <t>—</t>
  </si>
  <si>
    <t>Final</t>
  </si>
  <si>
    <t>Final Recast</t>
  </si>
  <si>
    <t>Revised</t>
  </si>
  <si>
    <t>Preliminary</t>
  </si>
  <si>
    <t>Coronavirus disease 2019 (COVID-19)</t>
  </si>
  <si>
    <t>Codes for special purposes</t>
  </si>
  <si>
    <t>U07.1–U07.2, U10.9</t>
  </si>
  <si>
    <t>Coronavirus disease 2019 (COVID-19) (ICD-10 U07.1–U07.2, U10.9), 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</si>
</sst>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Coronavirus disease 2019 (COVID-19) (ICD-10 U07.1–U07.2, U10.9), by sex and year, 2020–2022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3"/>
                <c:pt idx="0">
                  <c:v>2020</c:v>
                </c:pt>
                <c:pt idx="1">
                  <c:v>2021</c:v>
                </c:pt>
                <c:pt idx="2">
                  <c:v>2022</c:v>
                </c:pt>
              </c:numCache>
            </c:numRef>
          </c:xVal>
          <c:yVal>
            <c:numRef>
              <c:f>Admin!Deaths_male</c:f>
              <c:numCache>
                <c:formatCode>#,##0</c:formatCode>
                <c:ptCount val="3"/>
                <c:pt idx="0">
                  <c:v>439</c:v>
                </c:pt>
                <c:pt idx="1">
                  <c:v>660</c:v>
                </c:pt>
                <c:pt idx="2">
                  <c:v>5484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3"/>
                <c:pt idx="0">
                  <c:v>2020</c:v>
                </c:pt>
                <c:pt idx="1">
                  <c:v>2021</c:v>
                </c:pt>
                <c:pt idx="2">
                  <c:v>2022</c:v>
                </c:pt>
              </c:numCache>
            </c:numRef>
          </c:xVal>
          <c:yVal>
            <c:numRef>
              <c:f>Admin!Deaths_female</c:f>
              <c:numCache>
                <c:formatCode>#,##0</c:formatCode>
                <c:ptCount val="3"/>
                <c:pt idx="0">
                  <c:v>461</c:v>
                </c:pt>
                <c:pt idx="1">
                  <c:v>462</c:v>
                </c:pt>
                <c:pt idx="2">
                  <c:v>4375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2020"/>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ajorUnit val="1"/>
        <c:minorUnit val="1"/>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Coronavirus disease 2019 (COVID-19) (ICD-10 U07.1–U07.2, U10.9), by sex and year, 2020–2022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3"/>
                <c:pt idx="0">
                  <c:v>2020</c:v>
                </c:pt>
                <c:pt idx="1">
                  <c:v>2021</c:v>
                </c:pt>
                <c:pt idx="2">
                  <c:v>2022</c:v>
                </c:pt>
              </c:numCache>
            </c:numRef>
          </c:xVal>
          <c:yVal>
            <c:numRef>
              <c:f>Admin!ASR_male</c:f>
              <c:numCache>
                <c:formatCode>0.0</c:formatCode>
                <c:ptCount val="3"/>
                <c:pt idx="0">
                  <c:v>2.9904052000000001</c:v>
                </c:pt>
                <c:pt idx="1">
                  <c:v>4.3725819000000001</c:v>
                </c:pt>
                <c:pt idx="2">
                  <c:v>34.932783000000001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3"/>
                <c:pt idx="0">
                  <c:v>2020</c:v>
                </c:pt>
                <c:pt idx="1">
                  <c:v>2021</c:v>
                </c:pt>
                <c:pt idx="2">
                  <c:v>2022</c:v>
                </c:pt>
              </c:numCache>
            </c:numRef>
          </c:xVal>
          <c:yVal>
            <c:numRef>
              <c:f>Admin!ASR_female</c:f>
              <c:numCache>
                <c:formatCode>0.0</c:formatCode>
                <c:ptCount val="3"/>
                <c:pt idx="0">
                  <c:v>2.2560378000000001</c:v>
                </c:pt>
                <c:pt idx="1">
                  <c:v>2.5035791999999999</c:v>
                </c:pt>
                <c:pt idx="2">
                  <c:v>20.870923000000001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2020"/>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ajorUnit val="1"/>
        <c:minorUnit val="1"/>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Coronavirus disease 2019 (COVID-19) (ICD-10 U07.1–U07.2, U10.9),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0.64329449999999999</c:v>
                </c:pt>
                <c:pt idx="1">
                  <c:v>0</c:v>
                </c:pt>
                <c:pt idx="2">
                  <c:v>0.1187547</c:v>
                </c:pt>
                <c:pt idx="3">
                  <c:v>0.50580150000000001</c:v>
                </c:pt>
                <c:pt idx="4">
                  <c:v>0.59106270000000005</c:v>
                </c:pt>
                <c:pt idx="5">
                  <c:v>0.54080300000000003</c:v>
                </c:pt>
                <c:pt idx="6">
                  <c:v>1.3718637</c:v>
                </c:pt>
                <c:pt idx="7">
                  <c:v>1.7014959000000001</c:v>
                </c:pt>
                <c:pt idx="8">
                  <c:v>2.8511487</c:v>
                </c:pt>
                <c:pt idx="9">
                  <c:v>3.9846143999999999</c:v>
                </c:pt>
                <c:pt idx="10">
                  <c:v>9.0919478999999992</c:v>
                </c:pt>
                <c:pt idx="11">
                  <c:v>12.458202</c:v>
                </c:pt>
                <c:pt idx="12">
                  <c:v>19.296292000000001</c:v>
                </c:pt>
                <c:pt idx="13">
                  <c:v>44.475051000000001</c:v>
                </c:pt>
                <c:pt idx="14">
                  <c:v>89.084192999999999</c:v>
                </c:pt>
                <c:pt idx="15">
                  <c:v>178.42129</c:v>
                </c:pt>
                <c:pt idx="16">
                  <c:v>379.19826999999998</c:v>
                </c:pt>
                <c:pt idx="17">
                  <c:v>1189.4226000000001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0.95131569999999999</c:v>
                </c:pt>
                <c:pt idx="1">
                  <c:v>0.12777189999999999</c:v>
                </c:pt>
                <c:pt idx="2">
                  <c:v>0.12551950000000001</c:v>
                </c:pt>
                <c:pt idx="3">
                  <c:v>0</c:v>
                </c:pt>
                <c:pt idx="4">
                  <c:v>0.25260050000000001</c:v>
                </c:pt>
                <c:pt idx="5">
                  <c:v>0.77556570000000002</c:v>
                </c:pt>
                <c:pt idx="6">
                  <c:v>0.30991289999999999</c:v>
                </c:pt>
                <c:pt idx="7">
                  <c:v>1.1528513</c:v>
                </c:pt>
                <c:pt idx="8">
                  <c:v>1.0428229</c:v>
                </c:pt>
                <c:pt idx="9">
                  <c:v>3.4171303000000002</c:v>
                </c:pt>
                <c:pt idx="10">
                  <c:v>5.0012980000000002</c:v>
                </c:pt>
                <c:pt idx="11">
                  <c:v>7.1768372999999999</c:v>
                </c:pt>
                <c:pt idx="12">
                  <c:v>11.605149000000001</c:v>
                </c:pt>
                <c:pt idx="13">
                  <c:v>23.977868999999998</c:v>
                </c:pt>
                <c:pt idx="14">
                  <c:v>44.126984999999998</c:v>
                </c:pt>
                <c:pt idx="15">
                  <c:v>84.989641000000006</c:v>
                </c:pt>
                <c:pt idx="16">
                  <c:v>198.23911000000001</c:v>
                </c:pt>
                <c:pt idx="17">
                  <c:v>816.03336999999999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Coronavirus disease 2019 (COVID-19) (ICD-10 U07.1–U07.2, U10.9),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-5</c:v>
                </c:pt>
                <c:pt idx="1">
                  <c:v>0</c:v>
                </c:pt>
                <c:pt idx="2">
                  <c:v>-1</c:v>
                </c:pt>
                <c:pt idx="3">
                  <c:v>-4</c:v>
                </c:pt>
                <c:pt idx="4">
                  <c:v>-5</c:v>
                </c:pt>
                <c:pt idx="5">
                  <c:v>-5</c:v>
                </c:pt>
                <c:pt idx="6">
                  <c:v>-13</c:v>
                </c:pt>
                <c:pt idx="7">
                  <c:v>-16</c:v>
                </c:pt>
                <c:pt idx="8">
                  <c:v>-24</c:v>
                </c:pt>
                <c:pt idx="9">
                  <c:v>-32</c:v>
                </c:pt>
                <c:pt idx="10">
                  <c:v>-74</c:v>
                </c:pt>
                <c:pt idx="11">
                  <c:v>-94</c:v>
                </c:pt>
                <c:pt idx="12">
                  <c:v>-140</c:v>
                </c:pt>
                <c:pt idx="13">
                  <c:v>-279</c:v>
                </c:pt>
                <c:pt idx="14">
                  <c:v>-491</c:v>
                </c:pt>
                <c:pt idx="15">
                  <c:v>-747</c:v>
                </c:pt>
                <c:pt idx="16">
                  <c:v>-987</c:v>
                </c:pt>
                <c:pt idx="17">
                  <c:v>-2567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7</c:v>
                </c:pt>
                <c:pt idx="1">
                  <c:v>1</c:v>
                </c:pt>
                <c:pt idx="2">
                  <c:v>1</c:v>
                </c:pt>
                <c:pt idx="3">
                  <c:v>0</c:v>
                </c:pt>
                <c:pt idx="4">
                  <c:v>2</c:v>
                </c:pt>
                <c:pt idx="5">
                  <c:v>7</c:v>
                </c:pt>
                <c:pt idx="6">
                  <c:v>3</c:v>
                </c:pt>
                <c:pt idx="7">
                  <c:v>11</c:v>
                </c:pt>
                <c:pt idx="8">
                  <c:v>9</c:v>
                </c:pt>
                <c:pt idx="9">
                  <c:v>28</c:v>
                </c:pt>
                <c:pt idx="10">
                  <c:v>42</c:v>
                </c:pt>
                <c:pt idx="11">
                  <c:v>56</c:v>
                </c:pt>
                <c:pt idx="12">
                  <c:v>89</c:v>
                </c:pt>
                <c:pt idx="13">
                  <c:v>162</c:v>
                </c:pt>
                <c:pt idx="14">
                  <c:v>262</c:v>
                </c:pt>
                <c:pt idx="15">
                  <c:v>386</c:v>
                </c:pt>
                <c:pt idx="16">
                  <c:v>605</c:v>
                </c:pt>
                <c:pt idx="17">
                  <c:v>2704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Coronavirus disease 2019 (COVID-19) (ICD-10 U07.1–U07.2, U10.9), 2020–2022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227</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218</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215</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216</v>
      </c>
    </row>
    <row r="32" spans="1:3" ht="15.75">
      <c r="A32" s="149"/>
      <c r="B32" s="164" t="s">
        <v>50</v>
      </c>
    </row>
    <row r="33" spans="1:3" ht="15.75">
      <c r="A33" s="149"/>
      <c r="B33" s="147" t="s">
        <v>217</v>
      </c>
    </row>
    <row r="34" spans="1:3" ht="15.75">
      <c r="A34" s="149"/>
      <c r="B34" s="164" t="s">
        <v>57</v>
      </c>
      <c r="C34" s="76" t="s">
        <v>58</v>
      </c>
    </row>
    <row r="35" spans="1:3" ht="15.75">
      <c r="A35" s="149"/>
      <c r="B35" s="56">
        <v>1</v>
      </c>
      <c r="C35" s="55" t="s">
        <v>217</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Coronavirus disease 2019 (COVID-19) (ICD-10 U07.1–U07.2, U10.9), 2020–2022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Coronavirus disease 2019 (COVID-19) (ICD-10 U07.1–U07.2, U10.9), 2020–2022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Coronavirus disease 2019 (COVID-19) (ICD-10 U07.1–U07.2, U10.9) in Australia, 2020–2022.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2020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2020</v>
      </c>
      <c r="D10" s="28"/>
      <c r="E10" s="28"/>
      <c r="F10" s="28"/>
      <c r="G10" s="64">
        <v>2022</v>
      </c>
      <c r="H10" s="28"/>
      <c r="I10" s="28"/>
      <c r="J10" s="233" t="s">
        <v>116</v>
      </c>
      <c r="K10" s="60"/>
      <c r="L10" s="224" t="str">
        <f>Admin!$C$191</f>
        <v>2020 – 2022</v>
      </c>
      <c r="M10" s="227">
        <f>Admin!F$187</f>
        <v>2.4178387823403731</v>
      </c>
      <c r="N10" s="227">
        <f>Admin!G$187</f>
        <v>2.0415687811085719</v>
      </c>
      <c r="O10" s="227">
        <f>Admin!H$187</f>
        <v>2.2369570059397361</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2020 – 2022</v>
      </c>
      <c r="M12" s="227">
        <f>Admin!F$186</f>
        <v>10.681621942069924</v>
      </c>
      <c r="N12" s="227">
        <f>Admin!G$186</f>
        <v>8.2511406502142819</v>
      </c>
      <c r="O12" s="227">
        <f>Admin!H$186</f>
        <v>9.4778906583023392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Coronavirus disease 2019 (COVID-19) (ICD-10 U07.1–U07.2, U10.9) in Australia, 2020–2022,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2020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2020</v>
      </c>
      <c r="D34" s="17"/>
      <c r="E34" s="64">
        <v>2022</v>
      </c>
      <c r="F34" s="17"/>
      <c r="G34" s="64" t="s">
        <v>6</v>
      </c>
      <c r="H34" s="17"/>
      <c r="I34" s="65" t="s">
        <v>23</v>
      </c>
      <c r="J34" s="52"/>
      <c r="K34" s="52"/>
      <c r="L34" s="240" t="str">
        <f>Admin!$C$219</f>
        <v>2020 – 2022</v>
      </c>
      <c r="M34" s="244">
        <f ca="1">Admin!F$215</f>
        <v>17.148499650856234</v>
      </c>
      <c r="N34" s="244">
        <f ca="1">Admin!G$215</f>
        <v>13.598262112328573</v>
      </c>
      <c r="O34" s="244">
        <f ca="1">Admin!H$215</f>
        <v>15.360238577692328</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227</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v>0</v>
      </c>
      <c r="D71" s="74">
        <v>0</v>
      </c>
      <c r="E71" s="74" t="s">
        <v>219</v>
      </c>
      <c r="F71" s="74" t="s">
        <v>24</v>
      </c>
      <c r="G71" s="74" t="s">
        <v>219</v>
      </c>
      <c r="H71" s="74" t="s">
        <v>219</v>
      </c>
      <c r="I71" s="74" t="s">
        <v>219</v>
      </c>
      <c r="J71" s="74" t="s">
        <v>219</v>
      </c>
      <c r="K71" s="74" t="s">
        <v>219</v>
      </c>
      <c r="L71" s="74" t="s">
        <v>219</v>
      </c>
      <c r="M71" s="74" t="s">
        <v>219</v>
      </c>
      <c r="N71" s="73" t="s">
        <v>219</v>
      </c>
      <c r="O71" s="210" t="s">
        <v>219</v>
      </c>
      <c r="P71" s="210" t="s">
        <v>219</v>
      </c>
      <c r="R71" s="87">
        <v>1964</v>
      </c>
      <c r="S71" s="73">
        <v>0</v>
      </c>
      <c r="T71" s="74">
        <v>0</v>
      </c>
      <c r="U71" s="74" t="s">
        <v>219</v>
      </c>
      <c r="V71" s="74" t="s">
        <v>24</v>
      </c>
      <c r="W71" s="74" t="s">
        <v>219</v>
      </c>
      <c r="X71" s="74" t="s">
        <v>219</v>
      </c>
      <c r="Y71" s="74" t="s">
        <v>219</v>
      </c>
      <c r="Z71" s="74" t="s">
        <v>219</v>
      </c>
      <c r="AA71" s="74" t="s">
        <v>219</v>
      </c>
      <c r="AB71" s="74" t="s">
        <v>219</v>
      </c>
      <c r="AC71" s="74" t="s">
        <v>219</v>
      </c>
      <c r="AD71" s="73" t="s">
        <v>219</v>
      </c>
      <c r="AE71" s="210" t="s">
        <v>219</v>
      </c>
      <c r="AF71" s="210" t="s">
        <v>219</v>
      </c>
      <c r="AH71" s="87">
        <v>1964</v>
      </c>
      <c r="AI71" s="73">
        <v>0</v>
      </c>
      <c r="AJ71" s="74">
        <v>0</v>
      </c>
      <c r="AK71" s="74" t="s">
        <v>219</v>
      </c>
      <c r="AL71" s="74" t="s">
        <v>24</v>
      </c>
      <c r="AM71" s="74" t="s">
        <v>219</v>
      </c>
      <c r="AN71" s="74" t="s">
        <v>219</v>
      </c>
      <c r="AO71" s="74" t="s">
        <v>219</v>
      </c>
      <c r="AP71" s="74" t="s">
        <v>219</v>
      </c>
      <c r="AQ71" s="74" t="s">
        <v>219</v>
      </c>
      <c r="AR71" s="74" t="s">
        <v>219</v>
      </c>
      <c r="AS71" s="74" t="s">
        <v>219</v>
      </c>
      <c r="AT71" s="73" t="s">
        <v>219</v>
      </c>
      <c r="AU71" s="210" t="s">
        <v>219</v>
      </c>
      <c r="AV71" s="210" t="s">
        <v>219</v>
      </c>
      <c r="AW71" s="74" t="s">
        <v>219</v>
      </c>
      <c r="AY71" s="87">
        <v>1964</v>
      </c>
    </row>
    <row r="72" spans="2:51">
      <c r="B72" s="87">
        <v>1965</v>
      </c>
      <c r="C72" s="73">
        <v>0</v>
      </c>
      <c r="D72" s="74">
        <v>0</v>
      </c>
      <c r="E72" s="74" t="s">
        <v>219</v>
      </c>
      <c r="F72" s="74" t="s">
        <v>24</v>
      </c>
      <c r="G72" s="74" t="s">
        <v>219</v>
      </c>
      <c r="H72" s="74" t="s">
        <v>219</v>
      </c>
      <c r="I72" s="74" t="s">
        <v>219</v>
      </c>
      <c r="J72" s="74" t="s">
        <v>219</v>
      </c>
      <c r="K72" s="74" t="s">
        <v>219</v>
      </c>
      <c r="L72" s="74" t="s">
        <v>219</v>
      </c>
      <c r="M72" s="74" t="s">
        <v>219</v>
      </c>
      <c r="N72" s="73" t="s">
        <v>219</v>
      </c>
      <c r="O72" s="210" t="s">
        <v>219</v>
      </c>
      <c r="P72" s="210" t="s">
        <v>219</v>
      </c>
      <c r="R72" s="87">
        <v>1965</v>
      </c>
      <c r="S72" s="73">
        <v>0</v>
      </c>
      <c r="T72" s="74">
        <v>0</v>
      </c>
      <c r="U72" s="74" t="s">
        <v>219</v>
      </c>
      <c r="V72" s="74" t="s">
        <v>24</v>
      </c>
      <c r="W72" s="74" t="s">
        <v>219</v>
      </c>
      <c r="X72" s="74" t="s">
        <v>219</v>
      </c>
      <c r="Y72" s="74" t="s">
        <v>219</v>
      </c>
      <c r="Z72" s="74" t="s">
        <v>219</v>
      </c>
      <c r="AA72" s="74" t="s">
        <v>219</v>
      </c>
      <c r="AB72" s="74" t="s">
        <v>219</v>
      </c>
      <c r="AC72" s="74" t="s">
        <v>219</v>
      </c>
      <c r="AD72" s="73" t="s">
        <v>219</v>
      </c>
      <c r="AE72" s="210" t="s">
        <v>219</v>
      </c>
      <c r="AF72" s="210" t="s">
        <v>219</v>
      </c>
      <c r="AH72" s="87">
        <v>1965</v>
      </c>
      <c r="AI72" s="73">
        <v>0</v>
      </c>
      <c r="AJ72" s="74">
        <v>0</v>
      </c>
      <c r="AK72" s="74" t="s">
        <v>219</v>
      </c>
      <c r="AL72" s="74" t="s">
        <v>24</v>
      </c>
      <c r="AM72" s="74" t="s">
        <v>219</v>
      </c>
      <c r="AN72" s="74" t="s">
        <v>219</v>
      </c>
      <c r="AO72" s="74" t="s">
        <v>219</v>
      </c>
      <c r="AP72" s="74" t="s">
        <v>219</v>
      </c>
      <c r="AQ72" s="74" t="s">
        <v>219</v>
      </c>
      <c r="AR72" s="74" t="s">
        <v>219</v>
      </c>
      <c r="AS72" s="74" t="s">
        <v>219</v>
      </c>
      <c r="AT72" s="73" t="s">
        <v>219</v>
      </c>
      <c r="AU72" s="210" t="s">
        <v>219</v>
      </c>
      <c r="AV72" s="210" t="s">
        <v>219</v>
      </c>
      <c r="AW72" s="74" t="s">
        <v>219</v>
      </c>
      <c r="AY72" s="87">
        <v>1965</v>
      </c>
    </row>
    <row r="73" spans="2:51">
      <c r="B73" s="87">
        <v>1966</v>
      </c>
      <c r="C73" s="73">
        <v>0</v>
      </c>
      <c r="D73" s="74">
        <v>0</v>
      </c>
      <c r="E73" s="74" t="s">
        <v>219</v>
      </c>
      <c r="F73" s="74" t="s">
        <v>24</v>
      </c>
      <c r="G73" s="74" t="s">
        <v>219</v>
      </c>
      <c r="H73" s="74" t="s">
        <v>219</v>
      </c>
      <c r="I73" s="74" t="s">
        <v>219</v>
      </c>
      <c r="J73" s="74" t="s">
        <v>219</v>
      </c>
      <c r="K73" s="74" t="s">
        <v>219</v>
      </c>
      <c r="L73" s="74" t="s">
        <v>219</v>
      </c>
      <c r="M73" s="74" t="s">
        <v>219</v>
      </c>
      <c r="N73" s="73" t="s">
        <v>219</v>
      </c>
      <c r="O73" s="210" t="s">
        <v>219</v>
      </c>
      <c r="P73" s="210" t="s">
        <v>219</v>
      </c>
      <c r="R73" s="87">
        <v>1966</v>
      </c>
      <c r="S73" s="73">
        <v>0</v>
      </c>
      <c r="T73" s="74">
        <v>0</v>
      </c>
      <c r="U73" s="74" t="s">
        <v>219</v>
      </c>
      <c r="V73" s="74" t="s">
        <v>24</v>
      </c>
      <c r="W73" s="74" t="s">
        <v>219</v>
      </c>
      <c r="X73" s="74" t="s">
        <v>219</v>
      </c>
      <c r="Y73" s="74" t="s">
        <v>219</v>
      </c>
      <c r="Z73" s="74" t="s">
        <v>219</v>
      </c>
      <c r="AA73" s="74" t="s">
        <v>219</v>
      </c>
      <c r="AB73" s="74" t="s">
        <v>219</v>
      </c>
      <c r="AC73" s="74" t="s">
        <v>219</v>
      </c>
      <c r="AD73" s="73" t="s">
        <v>219</v>
      </c>
      <c r="AE73" s="210" t="s">
        <v>219</v>
      </c>
      <c r="AF73" s="210" t="s">
        <v>219</v>
      </c>
      <c r="AH73" s="87">
        <v>1966</v>
      </c>
      <c r="AI73" s="73">
        <v>0</v>
      </c>
      <c r="AJ73" s="74">
        <v>0</v>
      </c>
      <c r="AK73" s="74" t="s">
        <v>219</v>
      </c>
      <c r="AL73" s="74" t="s">
        <v>24</v>
      </c>
      <c r="AM73" s="74" t="s">
        <v>219</v>
      </c>
      <c r="AN73" s="74" t="s">
        <v>219</v>
      </c>
      <c r="AO73" s="74" t="s">
        <v>219</v>
      </c>
      <c r="AP73" s="74" t="s">
        <v>219</v>
      </c>
      <c r="AQ73" s="74" t="s">
        <v>219</v>
      </c>
      <c r="AR73" s="74" t="s">
        <v>219</v>
      </c>
      <c r="AS73" s="74" t="s">
        <v>219</v>
      </c>
      <c r="AT73" s="73" t="s">
        <v>219</v>
      </c>
      <c r="AU73" s="210" t="s">
        <v>219</v>
      </c>
      <c r="AV73" s="210" t="s">
        <v>219</v>
      </c>
      <c r="AW73" s="74" t="s">
        <v>219</v>
      </c>
      <c r="AY73" s="87">
        <v>1966</v>
      </c>
    </row>
    <row r="74" spans="2:51">
      <c r="B74" s="87">
        <v>1967</v>
      </c>
      <c r="C74" s="73">
        <v>0</v>
      </c>
      <c r="D74" s="74">
        <v>0</v>
      </c>
      <c r="E74" s="74" t="s">
        <v>219</v>
      </c>
      <c r="F74" s="74" t="s">
        <v>24</v>
      </c>
      <c r="G74" s="74" t="s">
        <v>219</v>
      </c>
      <c r="H74" s="74" t="s">
        <v>219</v>
      </c>
      <c r="I74" s="74" t="s">
        <v>219</v>
      </c>
      <c r="J74" s="74" t="s">
        <v>219</v>
      </c>
      <c r="K74" s="74" t="s">
        <v>219</v>
      </c>
      <c r="L74" s="74" t="s">
        <v>219</v>
      </c>
      <c r="M74" s="74" t="s">
        <v>219</v>
      </c>
      <c r="N74" s="73" t="s">
        <v>219</v>
      </c>
      <c r="O74" s="210" t="s">
        <v>219</v>
      </c>
      <c r="P74" s="210" t="s">
        <v>219</v>
      </c>
      <c r="R74" s="87">
        <v>1967</v>
      </c>
      <c r="S74" s="73">
        <v>0</v>
      </c>
      <c r="T74" s="74">
        <v>0</v>
      </c>
      <c r="U74" s="74" t="s">
        <v>219</v>
      </c>
      <c r="V74" s="74" t="s">
        <v>24</v>
      </c>
      <c r="W74" s="74" t="s">
        <v>219</v>
      </c>
      <c r="X74" s="74" t="s">
        <v>219</v>
      </c>
      <c r="Y74" s="74" t="s">
        <v>219</v>
      </c>
      <c r="Z74" s="74" t="s">
        <v>219</v>
      </c>
      <c r="AA74" s="74" t="s">
        <v>219</v>
      </c>
      <c r="AB74" s="74" t="s">
        <v>219</v>
      </c>
      <c r="AC74" s="74" t="s">
        <v>219</v>
      </c>
      <c r="AD74" s="73" t="s">
        <v>219</v>
      </c>
      <c r="AE74" s="210" t="s">
        <v>219</v>
      </c>
      <c r="AF74" s="210" t="s">
        <v>219</v>
      </c>
      <c r="AH74" s="87">
        <v>1967</v>
      </c>
      <c r="AI74" s="73">
        <v>0</v>
      </c>
      <c r="AJ74" s="74">
        <v>0</v>
      </c>
      <c r="AK74" s="74" t="s">
        <v>219</v>
      </c>
      <c r="AL74" s="74" t="s">
        <v>24</v>
      </c>
      <c r="AM74" s="74" t="s">
        <v>219</v>
      </c>
      <c r="AN74" s="74" t="s">
        <v>219</v>
      </c>
      <c r="AO74" s="74" t="s">
        <v>219</v>
      </c>
      <c r="AP74" s="74" t="s">
        <v>219</v>
      </c>
      <c r="AQ74" s="74" t="s">
        <v>219</v>
      </c>
      <c r="AR74" s="74" t="s">
        <v>219</v>
      </c>
      <c r="AS74" s="74" t="s">
        <v>219</v>
      </c>
      <c r="AT74" s="73" t="s">
        <v>219</v>
      </c>
      <c r="AU74" s="210" t="s">
        <v>219</v>
      </c>
      <c r="AV74" s="210" t="s">
        <v>219</v>
      </c>
      <c r="AW74" s="74" t="s">
        <v>219</v>
      </c>
      <c r="AY74" s="87">
        <v>1967</v>
      </c>
    </row>
    <row r="75" spans="2:51">
      <c r="B75" s="88">
        <v>1968</v>
      </c>
      <c r="C75" s="73">
        <v>0</v>
      </c>
      <c r="D75" s="74">
        <v>0</v>
      </c>
      <c r="E75" s="74" t="s">
        <v>219</v>
      </c>
      <c r="F75" s="74" t="s">
        <v>24</v>
      </c>
      <c r="G75" s="74" t="s">
        <v>219</v>
      </c>
      <c r="H75" s="74" t="s">
        <v>219</v>
      </c>
      <c r="I75" s="74" t="s">
        <v>219</v>
      </c>
      <c r="J75" s="74" t="s">
        <v>219</v>
      </c>
      <c r="K75" s="74" t="s">
        <v>219</v>
      </c>
      <c r="L75" s="74" t="s">
        <v>219</v>
      </c>
      <c r="M75" s="74" t="s">
        <v>219</v>
      </c>
      <c r="N75" s="73" t="s">
        <v>219</v>
      </c>
      <c r="O75" s="210" t="s">
        <v>219</v>
      </c>
      <c r="P75" s="210" t="s">
        <v>219</v>
      </c>
      <c r="R75" s="88">
        <v>1968</v>
      </c>
      <c r="S75" s="73">
        <v>0</v>
      </c>
      <c r="T75" s="74">
        <v>0</v>
      </c>
      <c r="U75" s="74" t="s">
        <v>219</v>
      </c>
      <c r="V75" s="74" t="s">
        <v>24</v>
      </c>
      <c r="W75" s="74" t="s">
        <v>219</v>
      </c>
      <c r="X75" s="74" t="s">
        <v>219</v>
      </c>
      <c r="Y75" s="74" t="s">
        <v>219</v>
      </c>
      <c r="Z75" s="74" t="s">
        <v>219</v>
      </c>
      <c r="AA75" s="74" t="s">
        <v>219</v>
      </c>
      <c r="AB75" s="74" t="s">
        <v>219</v>
      </c>
      <c r="AC75" s="74" t="s">
        <v>219</v>
      </c>
      <c r="AD75" s="73" t="s">
        <v>219</v>
      </c>
      <c r="AE75" s="210" t="s">
        <v>219</v>
      </c>
      <c r="AF75" s="210" t="s">
        <v>219</v>
      </c>
      <c r="AH75" s="88">
        <v>1968</v>
      </c>
      <c r="AI75" s="73">
        <v>0</v>
      </c>
      <c r="AJ75" s="74">
        <v>0</v>
      </c>
      <c r="AK75" s="74" t="s">
        <v>219</v>
      </c>
      <c r="AL75" s="74" t="s">
        <v>24</v>
      </c>
      <c r="AM75" s="74" t="s">
        <v>219</v>
      </c>
      <c r="AN75" s="74" t="s">
        <v>219</v>
      </c>
      <c r="AO75" s="74" t="s">
        <v>219</v>
      </c>
      <c r="AP75" s="74" t="s">
        <v>219</v>
      </c>
      <c r="AQ75" s="74" t="s">
        <v>219</v>
      </c>
      <c r="AR75" s="74" t="s">
        <v>219</v>
      </c>
      <c r="AS75" s="74" t="s">
        <v>219</v>
      </c>
      <c r="AT75" s="73" t="s">
        <v>219</v>
      </c>
      <c r="AU75" s="210" t="s">
        <v>219</v>
      </c>
      <c r="AV75" s="210" t="s">
        <v>219</v>
      </c>
      <c r="AW75" s="74" t="s">
        <v>219</v>
      </c>
      <c r="AY75" s="88">
        <v>1968</v>
      </c>
    </row>
    <row r="76" spans="2:51">
      <c r="B76" s="88">
        <v>1969</v>
      </c>
      <c r="C76" s="73">
        <v>0</v>
      </c>
      <c r="D76" s="74">
        <v>0</v>
      </c>
      <c r="E76" s="74" t="s">
        <v>219</v>
      </c>
      <c r="F76" s="74" t="s">
        <v>24</v>
      </c>
      <c r="G76" s="74" t="s">
        <v>219</v>
      </c>
      <c r="H76" s="74" t="s">
        <v>219</v>
      </c>
      <c r="I76" s="74" t="s">
        <v>219</v>
      </c>
      <c r="J76" s="74" t="s">
        <v>219</v>
      </c>
      <c r="K76" s="74" t="s">
        <v>219</v>
      </c>
      <c r="L76" s="74" t="s">
        <v>219</v>
      </c>
      <c r="M76" s="74" t="s">
        <v>219</v>
      </c>
      <c r="N76" s="73" t="s">
        <v>219</v>
      </c>
      <c r="O76" s="210" t="s">
        <v>219</v>
      </c>
      <c r="P76" s="210" t="s">
        <v>219</v>
      </c>
      <c r="R76" s="88">
        <v>1969</v>
      </c>
      <c r="S76" s="73">
        <v>0</v>
      </c>
      <c r="T76" s="74">
        <v>0</v>
      </c>
      <c r="U76" s="74" t="s">
        <v>219</v>
      </c>
      <c r="V76" s="74" t="s">
        <v>24</v>
      </c>
      <c r="W76" s="74" t="s">
        <v>219</v>
      </c>
      <c r="X76" s="74" t="s">
        <v>219</v>
      </c>
      <c r="Y76" s="74" t="s">
        <v>219</v>
      </c>
      <c r="Z76" s="74" t="s">
        <v>219</v>
      </c>
      <c r="AA76" s="74" t="s">
        <v>219</v>
      </c>
      <c r="AB76" s="74" t="s">
        <v>219</v>
      </c>
      <c r="AC76" s="74" t="s">
        <v>219</v>
      </c>
      <c r="AD76" s="73" t="s">
        <v>219</v>
      </c>
      <c r="AE76" s="210" t="s">
        <v>219</v>
      </c>
      <c r="AF76" s="210" t="s">
        <v>219</v>
      </c>
      <c r="AH76" s="88">
        <v>1969</v>
      </c>
      <c r="AI76" s="73">
        <v>0</v>
      </c>
      <c r="AJ76" s="74">
        <v>0</v>
      </c>
      <c r="AK76" s="74" t="s">
        <v>219</v>
      </c>
      <c r="AL76" s="74" t="s">
        <v>24</v>
      </c>
      <c r="AM76" s="74" t="s">
        <v>219</v>
      </c>
      <c r="AN76" s="74" t="s">
        <v>219</v>
      </c>
      <c r="AO76" s="74" t="s">
        <v>219</v>
      </c>
      <c r="AP76" s="74" t="s">
        <v>219</v>
      </c>
      <c r="AQ76" s="74" t="s">
        <v>219</v>
      </c>
      <c r="AR76" s="74" t="s">
        <v>219</v>
      </c>
      <c r="AS76" s="74" t="s">
        <v>219</v>
      </c>
      <c r="AT76" s="73" t="s">
        <v>219</v>
      </c>
      <c r="AU76" s="210" t="s">
        <v>219</v>
      </c>
      <c r="AV76" s="210" t="s">
        <v>219</v>
      </c>
      <c r="AW76" s="74" t="s">
        <v>219</v>
      </c>
      <c r="AY76" s="88">
        <v>1969</v>
      </c>
    </row>
    <row r="77" spans="2:51">
      <c r="B77" s="88">
        <v>1970</v>
      </c>
      <c r="C77" s="73">
        <v>0</v>
      </c>
      <c r="D77" s="74">
        <v>0</v>
      </c>
      <c r="E77" s="74" t="s">
        <v>219</v>
      </c>
      <c r="F77" s="74" t="s">
        <v>24</v>
      </c>
      <c r="G77" s="74" t="s">
        <v>219</v>
      </c>
      <c r="H77" s="74" t="s">
        <v>219</v>
      </c>
      <c r="I77" s="74" t="s">
        <v>219</v>
      </c>
      <c r="J77" s="74" t="s">
        <v>219</v>
      </c>
      <c r="K77" s="74" t="s">
        <v>219</v>
      </c>
      <c r="L77" s="74" t="s">
        <v>219</v>
      </c>
      <c r="M77" s="74" t="s">
        <v>219</v>
      </c>
      <c r="N77" s="73" t="s">
        <v>219</v>
      </c>
      <c r="O77" s="210" t="s">
        <v>219</v>
      </c>
      <c r="P77" s="210" t="s">
        <v>219</v>
      </c>
      <c r="R77" s="88">
        <v>1970</v>
      </c>
      <c r="S77" s="73">
        <v>0</v>
      </c>
      <c r="T77" s="74">
        <v>0</v>
      </c>
      <c r="U77" s="74" t="s">
        <v>219</v>
      </c>
      <c r="V77" s="74" t="s">
        <v>24</v>
      </c>
      <c r="W77" s="74" t="s">
        <v>219</v>
      </c>
      <c r="X77" s="74" t="s">
        <v>219</v>
      </c>
      <c r="Y77" s="74" t="s">
        <v>219</v>
      </c>
      <c r="Z77" s="74" t="s">
        <v>219</v>
      </c>
      <c r="AA77" s="74" t="s">
        <v>219</v>
      </c>
      <c r="AB77" s="74" t="s">
        <v>219</v>
      </c>
      <c r="AC77" s="74" t="s">
        <v>219</v>
      </c>
      <c r="AD77" s="73" t="s">
        <v>219</v>
      </c>
      <c r="AE77" s="210" t="s">
        <v>219</v>
      </c>
      <c r="AF77" s="210" t="s">
        <v>219</v>
      </c>
      <c r="AH77" s="88">
        <v>1970</v>
      </c>
      <c r="AI77" s="73">
        <v>0</v>
      </c>
      <c r="AJ77" s="74">
        <v>0</v>
      </c>
      <c r="AK77" s="74" t="s">
        <v>219</v>
      </c>
      <c r="AL77" s="74" t="s">
        <v>24</v>
      </c>
      <c r="AM77" s="74" t="s">
        <v>219</v>
      </c>
      <c r="AN77" s="74" t="s">
        <v>219</v>
      </c>
      <c r="AO77" s="74" t="s">
        <v>219</v>
      </c>
      <c r="AP77" s="74" t="s">
        <v>219</v>
      </c>
      <c r="AQ77" s="74" t="s">
        <v>219</v>
      </c>
      <c r="AR77" s="74" t="s">
        <v>219</v>
      </c>
      <c r="AS77" s="74" t="s">
        <v>219</v>
      </c>
      <c r="AT77" s="73" t="s">
        <v>219</v>
      </c>
      <c r="AU77" s="210" t="s">
        <v>219</v>
      </c>
      <c r="AV77" s="210" t="s">
        <v>219</v>
      </c>
      <c r="AW77" s="74" t="s">
        <v>219</v>
      </c>
      <c r="AY77" s="88">
        <v>1970</v>
      </c>
    </row>
    <row r="78" spans="2:51">
      <c r="B78" s="88">
        <v>1971</v>
      </c>
      <c r="C78" s="73">
        <v>0</v>
      </c>
      <c r="D78" s="74">
        <v>0</v>
      </c>
      <c r="E78" s="74" t="s">
        <v>219</v>
      </c>
      <c r="F78" s="74" t="s">
        <v>24</v>
      </c>
      <c r="G78" s="74" t="s">
        <v>219</v>
      </c>
      <c r="H78" s="74" t="s">
        <v>219</v>
      </c>
      <c r="I78" s="74" t="s">
        <v>219</v>
      </c>
      <c r="J78" s="74" t="s">
        <v>219</v>
      </c>
      <c r="K78" s="74" t="s">
        <v>219</v>
      </c>
      <c r="L78" s="74" t="s">
        <v>219</v>
      </c>
      <c r="M78" s="74" t="s">
        <v>219</v>
      </c>
      <c r="N78" s="73" t="s">
        <v>219</v>
      </c>
      <c r="O78" s="210" t="s">
        <v>219</v>
      </c>
      <c r="P78" s="210" t="s">
        <v>219</v>
      </c>
      <c r="R78" s="88">
        <v>1971</v>
      </c>
      <c r="S78" s="73">
        <v>0</v>
      </c>
      <c r="T78" s="74">
        <v>0</v>
      </c>
      <c r="U78" s="74" t="s">
        <v>219</v>
      </c>
      <c r="V78" s="74" t="s">
        <v>24</v>
      </c>
      <c r="W78" s="74" t="s">
        <v>219</v>
      </c>
      <c r="X78" s="74" t="s">
        <v>219</v>
      </c>
      <c r="Y78" s="74" t="s">
        <v>219</v>
      </c>
      <c r="Z78" s="74" t="s">
        <v>219</v>
      </c>
      <c r="AA78" s="74" t="s">
        <v>219</v>
      </c>
      <c r="AB78" s="74" t="s">
        <v>219</v>
      </c>
      <c r="AC78" s="74" t="s">
        <v>219</v>
      </c>
      <c r="AD78" s="73" t="s">
        <v>219</v>
      </c>
      <c r="AE78" s="210" t="s">
        <v>219</v>
      </c>
      <c r="AF78" s="210" t="s">
        <v>219</v>
      </c>
      <c r="AH78" s="88">
        <v>1971</v>
      </c>
      <c r="AI78" s="73">
        <v>0</v>
      </c>
      <c r="AJ78" s="74">
        <v>0</v>
      </c>
      <c r="AK78" s="74" t="s">
        <v>219</v>
      </c>
      <c r="AL78" s="74" t="s">
        <v>24</v>
      </c>
      <c r="AM78" s="74" t="s">
        <v>219</v>
      </c>
      <c r="AN78" s="74" t="s">
        <v>219</v>
      </c>
      <c r="AO78" s="74" t="s">
        <v>219</v>
      </c>
      <c r="AP78" s="74" t="s">
        <v>219</v>
      </c>
      <c r="AQ78" s="74" t="s">
        <v>219</v>
      </c>
      <c r="AR78" s="74" t="s">
        <v>219</v>
      </c>
      <c r="AS78" s="74" t="s">
        <v>219</v>
      </c>
      <c r="AT78" s="73" t="s">
        <v>219</v>
      </c>
      <c r="AU78" s="210" t="s">
        <v>219</v>
      </c>
      <c r="AV78" s="210" t="s">
        <v>219</v>
      </c>
      <c r="AW78" s="74" t="s">
        <v>219</v>
      </c>
      <c r="AY78" s="88">
        <v>1971</v>
      </c>
    </row>
    <row r="79" spans="2:51">
      <c r="B79" s="88">
        <v>1972</v>
      </c>
      <c r="C79" s="73">
        <v>0</v>
      </c>
      <c r="D79" s="74">
        <v>0</v>
      </c>
      <c r="E79" s="74" t="s">
        <v>219</v>
      </c>
      <c r="F79" s="74" t="s">
        <v>24</v>
      </c>
      <c r="G79" s="74" t="s">
        <v>219</v>
      </c>
      <c r="H79" s="74" t="s">
        <v>219</v>
      </c>
      <c r="I79" s="74" t="s">
        <v>219</v>
      </c>
      <c r="J79" s="74" t="s">
        <v>219</v>
      </c>
      <c r="K79" s="74" t="s">
        <v>219</v>
      </c>
      <c r="L79" s="74" t="s">
        <v>219</v>
      </c>
      <c r="M79" s="74" t="s">
        <v>219</v>
      </c>
      <c r="N79" s="73" t="s">
        <v>219</v>
      </c>
      <c r="O79" s="210" t="s">
        <v>219</v>
      </c>
      <c r="P79" s="210" t="s">
        <v>219</v>
      </c>
      <c r="R79" s="88">
        <v>1972</v>
      </c>
      <c r="S79" s="73">
        <v>0</v>
      </c>
      <c r="T79" s="74">
        <v>0</v>
      </c>
      <c r="U79" s="74" t="s">
        <v>219</v>
      </c>
      <c r="V79" s="74" t="s">
        <v>24</v>
      </c>
      <c r="W79" s="74" t="s">
        <v>219</v>
      </c>
      <c r="X79" s="74" t="s">
        <v>219</v>
      </c>
      <c r="Y79" s="74" t="s">
        <v>219</v>
      </c>
      <c r="Z79" s="74" t="s">
        <v>219</v>
      </c>
      <c r="AA79" s="74" t="s">
        <v>219</v>
      </c>
      <c r="AB79" s="74" t="s">
        <v>219</v>
      </c>
      <c r="AC79" s="74" t="s">
        <v>219</v>
      </c>
      <c r="AD79" s="73" t="s">
        <v>219</v>
      </c>
      <c r="AE79" s="210" t="s">
        <v>219</v>
      </c>
      <c r="AF79" s="210" t="s">
        <v>219</v>
      </c>
      <c r="AH79" s="88">
        <v>1972</v>
      </c>
      <c r="AI79" s="73">
        <v>0</v>
      </c>
      <c r="AJ79" s="74">
        <v>0</v>
      </c>
      <c r="AK79" s="74" t="s">
        <v>219</v>
      </c>
      <c r="AL79" s="74" t="s">
        <v>24</v>
      </c>
      <c r="AM79" s="74" t="s">
        <v>219</v>
      </c>
      <c r="AN79" s="74" t="s">
        <v>219</v>
      </c>
      <c r="AO79" s="74" t="s">
        <v>219</v>
      </c>
      <c r="AP79" s="74" t="s">
        <v>219</v>
      </c>
      <c r="AQ79" s="74" t="s">
        <v>219</v>
      </c>
      <c r="AR79" s="74" t="s">
        <v>219</v>
      </c>
      <c r="AS79" s="74" t="s">
        <v>219</v>
      </c>
      <c r="AT79" s="73" t="s">
        <v>219</v>
      </c>
      <c r="AU79" s="210" t="s">
        <v>219</v>
      </c>
      <c r="AV79" s="210" t="s">
        <v>219</v>
      </c>
      <c r="AW79" s="74" t="s">
        <v>219</v>
      </c>
      <c r="AY79" s="88">
        <v>1972</v>
      </c>
    </row>
    <row r="80" spans="2:51">
      <c r="B80" s="88">
        <v>1973</v>
      </c>
      <c r="C80" s="73">
        <v>0</v>
      </c>
      <c r="D80" s="74">
        <v>0</v>
      </c>
      <c r="E80" s="74" t="s">
        <v>219</v>
      </c>
      <c r="F80" s="74" t="s">
        <v>24</v>
      </c>
      <c r="G80" s="74" t="s">
        <v>219</v>
      </c>
      <c r="H80" s="74" t="s">
        <v>219</v>
      </c>
      <c r="I80" s="74" t="s">
        <v>219</v>
      </c>
      <c r="J80" s="74" t="s">
        <v>219</v>
      </c>
      <c r="K80" s="74" t="s">
        <v>219</v>
      </c>
      <c r="L80" s="74" t="s">
        <v>219</v>
      </c>
      <c r="M80" s="74" t="s">
        <v>219</v>
      </c>
      <c r="N80" s="73" t="s">
        <v>219</v>
      </c>
      <c r="O80" s="210" t="s">
        <v>219</v>
      </c>
      <c r="P80" s="210" t="s">
        <v>219</v>
      </c>
      <c r="R80" s="88">
        <v>1973</v>
      </c>
      <c r="S80" s="73">
        <v>0</v>
      </c>
      <c r="T80" s="74">
        <v>0</v>
      </c>
      <c r="U80" s="74" t="s">
        <v>219</v>
      </c>
      <c r="V80" s="74" t="s">
        <v>24</v>
      </c>
      <c r="W80" s="74" t="s">
        <v>219</v>
      </c>
      <c r="X80" s="74" t="s">
        <v>219</v>
      </c>
      <c r="Y80" s="74" t="s">
        <v>219</v>
      </c>
      <c r="Z80" s="74" t="s">
        <v>219</v>
      </c>
      <c r="AA80" s="74" t="s">
        <v>219</v>
      </c>
      <c r="AB80" s="74" t="s">
        <v>219</v>
      </c>
      <c r="AC80" s="74" t="s">
        <v>219</v>
      </c>
      <c r="AD80" s="73" t="s">
        <v>219</v>
      </c>
      <c r="AE80" s="210" t="s">
        <v>219</v>
      </c>
      <c r="AF80" s="210" t="s">
        <v>219</v>
      </c>
      <c r="AH80" s="88">
        <v>1973</v>
      </c>
      <c r="AI80" s="73">
        <v>0</v>
      </c>
      <c r="AJ80" s="74">
        <v>0</v>
      </c>
      <c r="AK80" s="74" t="s">
        <v>219</v>
      </c>
      <c r="AL80" s="74" t="s">
        <v>24</v>
      </c>
      <c r="AM80" s="74" t="s">
        <v>219</v>
      </c>
      <c r="AN80" s="74" t="s">
        <v>219</v>
      </c>
      <c r="AO80" s="74" t="s">
        <v>219</v>
      </c>
      <c r="AP80" s="74" t="s">
        <v>219</v>
      </c>
      <c r="AQ80" s="74" t="s">
        <v>219</v>
      </c>
      <c r="AR80" s="74" t="s">
        <v>219</v>
      </c>
      <c r="AS80" s="74" t="s">
        <v>219</v>
      </c>
      <c r="AT80" s="73" t="s">
        <v>219</v>
      </c>
      <c r="AU80" s="210" t="s">
        <v>219</v>
      </c>
      <c r="AV80" s="210" t="s">
        <v>219</v>
      </c>
      <c r="AW80" s="74" t="s">
        <v>219</v>
      </c>
      <c r="AY80" s="88">
        <v>1973</v>
      </c>
    </row>
    <row r="81" spans="2:51">
      <c r="B81" s="88">
        <v>1974</v>
      </c>
      <c r="C81" s="73">
        <v>0</v>
      </c>
      <c r="D81" s="74">
        <v>0</v>
      </c>
      <c r="E81" s="74" t="s">
        <v>219</v>
      </c>
      <c r="F81" s="74" t="s">
        <v>24</v>
      </c>
      <c r="G81" s="74" t="s">
        <v>219</v>
      </c>
      <c r="H81" s="74" t="s">
        <v>219</v>
      </c>
      <c r="I81" s="74" t="s">
        <v>219</v>
      </c>
      <c r="J81" s="74" t="s">
        <v>219</v>
      </c>
      <c r="K81" s="74" t="s">
        <v>219</v>
      </c>
      <c r="L81" s="74" t="s">
        <v>219</v>
      </c>
      <c r="M81" s="74" t="s">
        <v>219</v>
      </c>
      <c r="N81" s="73" t="s">
        <v>219</v>
      </c>
      <c r="O81" s="210" t="s">
        <v>219</v>
      </c>
      <c r="P81" s="210" t="s">
        <v>219</v>
      </c>
      <c r="R81" s="88">
        <v>1974</v>
      </c>
      <c r="S81" s="73">
        <v>0</v>
      </c>
      <c r="T81" s="74">
        <v>0</v>
      </c>
      <c r="U81" s="74" t="s">
        <v>219</v>
      </c>
      <c r="V81" s="74" t="s">
        <v>24</v>
      </c>
      <c r="W81" s="74" t="s">
        <v>219</v>
      </c>
      <c r="X81" s="74" t="s">
        <v>219</v>
      </c>
      <c r="Y81" s="74" t="s">
        <v>219</v>
      </c>
      <c r="Z81" s="74" t="s">
        <v>219</v>
      </c>
      <c r="AA81" s="74" t="s">
        <v>219</v>
      </c>
      <c r="AB81" s="74" t="s">
        <v>219</v>
      </c>
      <c r="AC81" s="74" t="s">
        <v>219</v>
      </c>
      <c r="AD81" s="73" t="s">
        <v>219</v>
      </c>
      <c r="AE81" s="210" t="s">
        <v>219</v>
      </c>
      <c r="AF81" s="210" t="s">
        <v>219</v>
      </c>
      <c r="AH81" s="88">
        <v>1974</v>
      </c>
      <c r="AI81" s="73">
        <v>0</v>
      </c>
      <c r="AJ81" s="74">
        <v>0</v>
      </c>
      <c r="AK81" s="74" t="s">
        <v>219</v>
      </c>
      <c r="AL81" s="74" t="s">
        <v>24</v>
      </c>
      <c r="AM81" s="74" t="s">
        <v>219</v>
      </c>
      <c r="AN81" s="74" t="s">
        <v>219</v>
      </c>
      <c r="AO81" s="74" t="s">
        <v>219</v>
      </c>
      <c r="AP81" s="74" t="s">
        <v>219</v>
      </c>
      <c r="AQ81" s="74" t="s">
        <v>219</v>
      </c>
      <c r="AR81" s="74" t="s">
        <v>219</v>
      </c>
      <c r="AS81" s="74" t="s">
        <v>219</v>
      </c>
      <c r="AT81" s="73" t="s">
        <v>219</v>
      </c>
      <c r="AU81" s="210" t="s">
        <v>219</v>
      </c>
      <c r="AV81" s="210" t="s">
        <v>219</v>
      </c>
      <c r="AW81" s="74" t="s">
        <v>219</v>
      </c>
      <c r="AY81" s="88">
        <v>1974</v>
      </c>
    </row>
    <row r="82" spans="2:51">
      <c r="B82" s="88">
        <v>1975</v>
      </c>
      <c r="C82" s="73">
        <v>0</v>
      </c>
      <c r="D82" s="74">
        <v>0</v>
      </c>
      <c r="E82" s="74" t="s">
        <v>219</v>
      </c>
      <c r="F82" s="74" t="s">
        <v>24</v>
      </c>
      <c r="G82" s="74" t="s">
        <v>219</v>
      </c>
      <c r="H82" s="74" t="s">
        <v>219</v>
      </c>
      <c r="I82" s="74" t="s">
        <v>219</v>
      </c>
      <c r="J82" s="74" t="s">
        <v>219</v>
      </c>
      <c r="K82" s="74" t="s">
        <v>219</v>
      </c>
      <c r="L82" s="74" t="s">
        <v>219</v>
      </c>
      <c r="M82" s="74" t="s">
        <v>219</v>
      </c>
      <c r="N82" s="73" t="s">
        <v>219</v>
      </c>
      <c r="O82" s="210" t="s">
        <v>219</v>
      </c>
      <c r="P82" s="210" t="s">
        <v>219</v>
      </c>
      <c r="R82" s="88">
        <v>1975</v>
      </c>
      <c r="S82" s="73">
        <v>0</v>
      </c>
      <c r="T82" s="74">
        <v>0</v>
      </c>
      <c r="U82" s="74" t="s">
        <v>219</v>
      </c>
      <c r="V82" s="74" t="s">
        <v>24</v>
      </c>
      <c r="W82" s="74" t="s">
        <v>219</v>
      </c>
      <c r="X82" s="74" t="s">
        <v>219</v>
      </c>
      <c r="Y82" s="74" t="s">
        <v>219</v>
      </c>
      <c r="Z82" s="74" t="s">
        <v>219</v>
      </c>
      <c r="AA82" s="74" t="s">
        <v>219</v>
      </c>
      <c r="AB82" s="74" t="s">
        <v>219</v>
      </c>
      <c r="AC82" s="74" t="s">
        <v>219</v>
      </c>
      <c r="AD82" s="73" t="s">
        <v>219</v>
      </c>
      <c r="AE82" s="210" t="s">
        <v>219</v>
      </c>
      <c r="AF82" s="210" t="s">
        <v>219</v>
      </c>
      <c r="AH82" s="88">
        <v>1975</v>
      </c>
      <c r="AI82" s="73">
        <v>0</v>
      </c>
      <c r="AJ82" s="74">
        <v>0</v>
      </c>
      <c r="AK82" s="74" t="s">
        <v>219</v>
      </c>
      <c r="AL82" s="74" t="s">
        <v>24</v>
      </c>
      <c r="AM82" s="74" t="s">
        <v>219</v>
      </c>
      <c r="AN82" s="74" t="s">
        <v>219</v>
      </c>
      <c r="AO82" s="74" t="s">
        <v>219</v>
      </c>
      <c r="AP82" s="74" t="s">
        <v>219</v>
      </c>
      <c r="AQ82" s="74" t="s">
        <v>219</v>
      </c>
      <c r="AR82" s="74" t="s">
        <v>219</v>
      </c>
      <c r="AS82" s="74" t="s">
        <v>219</v>
      </c>
      <c r="AT82" s="73" t="s">
        <v>219</v>
      </c>
      <c r="AU82" s="210" t="s">
        <v>219</v>
      </c>
      <c r="AV82" s="210" t="s">
        <v>219</v>
      </c>
      <c r="AW82" s="74" t="s">
        <v>219</v>
      </c>
      <c r="AY82" s="88">
        <v>1975</v>
      </c>
    </row>
    <row r="83" spans="2:51">
      <c r="B83" s="88">
        <v>1976</v>
      </c>
      <c r="C83" s="73">
        <v>0</v>
      </c>
      <c r="D83" s="74">
        <v>0</v>
      </c>
      <c r="E83" s="74" t="s">
        <v>219</v>
      </c>
      <c r="F83" s="74" t="s">
        <v>24</v>
      </c>
      <c r="G83" s="74" t="s">
        <v>219</v>
      </c>
      <c r="H83" s="74" t="s">
        <v>219</v>
      </c>
      <c r="I83" s="74" t="s">
        <v>219</v>
      </c>
      <c r="J83" s="74" t="s">
        <v>219</v>
      </c>
      <c r="K83" s="74" t="s">
        <v>219</v>
      </c>
      <c r="L83" s="74" t="s">
        <v>219</v>
      </c>
      <c r="M83" s="74" t="s">
        <v>219</v>
      </c>
      <c r="N83" s="73" t="s">
        <v>219</v>
      </c>
      <c r="O83" s="210" t="s">
        <v>219</v>
      </c>
      <c r="P83" s="210" t="s">
        <v>219</v>
      </c>
      <c r="R83" s="88">
        <v>1976</v>
      </c>
      <c r="S83" s="73">
        <v>0</v>
      </c>
      <c r="T83" s="74">
        <v>0</v>
      </c>
      <c r="U83" s="74" t="s">
        <v>219</v>
      </c>
      <c r="V83" s="74" t="s">
        <v>24</v>
      </c>
      <c r="W83" s="74" t="s">
        <v>219</v>
      </c>
      <c r="X83" s="74" t="s">
        <v>219</v>
      </c>
      <c r="Y83" s="74" t="s">
        <v>219</v>
      </c>
      <c r="Z83" s="74" t="s">
        <v>219</v>
      </c>
      <c r="AA83" s="74" t="s">
        <v>219</v>
      </c>
      <c r="AB83" s="74" t="s">
        <v>219</v>
      </c>
      <c r="AC83" s="74" t="s">
        <v>219</v>
      </c>
      <c r="AD83" s="73" t="s">
        <v>219</v>
      </c>
      <c r="AE83" s="210" t="s">
        <v>219</v>
      </c>
      <c r="AF83" s="210" t="s">
        <v>219</v>
      </c>
      <c r="AH83" s="88">
        <v>1976</v>
      </c>
      <c r="AI83" s="73">
        <v>0</v>
      </c>
      <c r="AJ83" s="74">
        <v>0</v>
      </c>
      <c r="AK83" s="74" t="s">
        <v>219</v>
      </c>
      <c r="AL83" s="74" t="s">
        <v>24</v>
      </c>
      <c r="AM83" s="74" t="s">
        <v>219</v>
      </c>
      <c r="AN83" s="74" t="s">
        <v>219</v>
      </c>
      <c r="AO83" s="74" t="s">
        <v>219</v>
      </c>
      <c r="AP83" s="74" t="s">
        <v>219</v>
      </c>
      <c r="AQ83" s="74" t="s">
        <v>219</v>
      </c>
      <c r="AR83" s="74" t="s">
        <v>219</v>
      </c>
      <c r="AS83" s="74" t="s">
        <v>219</v>
      </c>
      <c r="AT83" s="73" t="s">
        <v>219</v>
      </c>
      <c r="AU83" s="210" t="s">
        <v>219</v>
      </c>
      <c r="AV83" s="210" t="s">
        <v>219</v>
      </c>
      <c r="AW83" s="74" t="s">
        <v>219</v>
      </c>
      <c r="AY83" s="88">
        <v>1976</v>
      </c>
    </row>
    <row r="84" spans="2:51">
      <c r="B84" s="88">
        <v>1977</v>
      </c>
      <c r="C84" s="73">
        <v>0</v>
      </c>
      <c r="D84" s="74">
        <v>0</v>
      </c>
      <c r="E84" s="74" t="s">
        <v>219</v>
      </c>
      <c r="F84" s="74" t="s">
        <v>24</v>
      </c>
      <c r="G84" s="74" t="s">
        <v>219</v>
      </c>
      <c r="H84" s="74" t="s">
        <v>219</v>
      </c>
      <c r="I84" s="74" t="s">
        <v>219</v>
      </c>
      <c r="J84" s="74" t="s">
        <v>219</v>
      </c>
      <c r="K84" s="74" t="s">
        <v>219</v>
      </c>
      <c r="L84" s="74" t="s">
        <v>219</v>
      </c>
      <c r="M84" s="74" t="s">
        <v>219</v>
      </c>
      <c r="N84" s="73" t="s">
        <v>219</v>
      </c>
      <c r="O84" s="210" t="s">
        <v>219</v>
      </c>
      <c r="P84" s="210" t="s">
        <v>219</v>
      </c>
      <c r="R84" s="88">
        <v>1977</v>
      </c>
      <c r="S84" s="73">
        <v>0</v>
      </c>
      <c r="T84" s="74">
        <v>0</v>
      </c>
      <c r="U84" s="74" t="s">
        <v>219</v>
      </c>
      <c r="V84" s="74" t="s">
        <v>24</v>
      </c>
      <c r="W84" s="74" t="s">
        <v>219</v>
      </c>
      <c r="X84" s="74" t="s">
        <v>219</v>
      </c>
      <c r="Y84" s="74" t="s">
        <v>219</v>
      </c>
      <c r="Z84" s="74" t="s">
        <v>219</v>
      </c>
      <c r="AA84" s="74" t="s">
        <v>219</v>
      </c>
      <c r="AB84" s="74" t="s">
        <v>219</v>
      </c>
      <c r="AC84" s="74" t="s">
        <v>219</v>
      </c>
      <c r="AD84" s="73" t="s">
        <v>219</v>
      </c>
      <c r="AE84" s="210" t="s">
        <v>219</v>
      </c>
      <c r="AF84" s="210" t="s">
        <v>219</v>
      </c>
      <c r="AH84" s="88">
        <v>1977</v>
      </c>
      <c r="AI84" s="73">
        <v>0</v>
      </c>
      <c r="AJ84" s="74">
        <v>0</v>
      </c>
      <c r="AK84" s="74" t="s">
        <v>219</v>
      </c>
      <c r="AL84" s="74" t="s">
        <v>24</v>
      </c>
      <c r="AM84" s="74" t="s">
        <v>219</v>
      </c>
      <c r="AN84" s="74" t="s">
        <v>219</v>
      </c>
      <c r="AO84" s="74" t="s">
        <v>219</v>
      </c>
      <c r="AP84" s="74" t="s">
        <v>219</v>
      </c>
      <c r="AQ84" s="74" t="s">
        <v>219</v>
      </c>
      <c r="AR84" s="74" t="s">
        <v>219</v>
      </c>
      <c r="AS84" s="74" t="s">
        <v>219</v>
      </c>
      <c r="AT84" s="73" t="s">
        <v>219</v>
      </c>
      <c r="AU84" s="210" t="s">
        <v>219</v>
      </c>
      <c r="AV84" s="210" t="s">
        <v>219</v>
      </c>
      <c r="AW84" s="74" t="s">
        <v>219</v>
      </c>
      <c r="AY84" s="88">
        <v>1977</v>
      </c>
    </row>
    <row r="85" spans="2:51">
      <c r="B85" s="88">
        <v>1978</v>
      </c>
      <c r="C85" s="73">
        <v>0</v>
      </c>
      <c r="D85" s="74">
        <v>0</v>
      </c>
      <c r="E85" s="74" t="s">
        <v>219</v>
      </c>
      <c r="F85" s="74" t="s">
        <v>24</v>
      </c>
      <c r="G85" s="74" t="s">
        <v>219</v>
      </c>
      <c r="H85" s="74" t="s">
        <v>219</v>
      </c>
      <c r="I85" s="74" t="s">
        <v>219</v>
      </c>
      <c r="J85" s="74" t="s">
        <v>219</v>
      </c>
      <c r="K85" s="74" t="s">
        <v>219</v>
      </c>
      <c r="L85" s="74" t="s">
        <v>219</v>
      </c>
      <c r="M85" s="74" t="s">
        <v>219</v>
      </c>
      <c r="N85" s="73" t="s">
        <v>219</v>
      </c>
      <c r="O85" s="210" t="s">
        <v>219</v>
      </c>
      <c r="P85" s="210" t="s">
        <v>219</v>
      </c>
      <c r="R85" s="88">
        <v>1978</v>
      </c>
      <c r="S85" s="73">
        <v>0</v>
      </c>
      <c r="T85" s="74">
        <v>0</v>
      </c>
      <c r="U85" s="74" t="s">
        <v>219</v>
      </c>
      <c r="V85" s="74" t="s">
        <v>24</v>
      </c>
      <c r="W85" s="74" t="s">
        <v>219</v>
      </c>
      <c r="X85" s="74" t="s">
        <v>219</v>
      </c>
      <c r="Y85" s="74" t="s">
        <v>219</v>
      </c>
      <c r="Z85" s="74" t="s">
        <v>219</v>
      </c>
      <c r="AA85" s="74" t="s">
        <v>219</v>
      </c>
      <c r="AB85" s="74" t="s">
        <v>219</v>
      </c>
      <c r="AC85" s="74" t="s">
        <v>219</v>
      </c>
      <c r="AD85" s="73" t="s">
        <v>219</v>
      </c>
      <c r="AE85" s="210" t="s">
        <v>219</v>
      </c>
      <c r="AF85" s="210" t="s">
        <v>219</v>
      </c>
      <c r="AH85" s="88">
        <v>1978</v>
      </c>
      <c r="AI85" s="73">
        <v>0</v>
      </c>
      <c r="AJ85" s="74">
        <v>0</v>
      </c>
      <c r="AK85" s="74" t="s">
        <v>219</v>
      </c>
      <c r="AL85" s="74" t="s">
        <v>24</v>
      </c>
      <c r="AM85" s="74" t="s">
        <v>219</v>
      </c>
      <c r="AN85" s="74" t="s">
        <v>219</v>
      </c>
      <c r="AO85" s="74" t="s">
        <v>219</v>
      </c>
      <c r="AP85" s="74" t="s">
        <v>219</v>
      </c>
      <c r="AQ85" s="74" t="s">
        <v>219</v>
      </c>
      <c r="AR85" s="74" t="s">
        <v>219</v>
      </c>
      <c r="AS85" s="74" t="s">
        <v>219</v>
      </c>
      <c r="AT85" s="73" t="s">
        <v>219</v>
      </c>
      <c r="AU85" s="210" t="s">
        <v>219</v>
      </c>
      <c r="AV85" s="210" t="s">
        <v>219</v>
      </c>
      <c r="AW85" s="74" t="s">
        <v>219</v>
      </c>
      <c r="AY85" s="88">
        <v>1978</v>
      </c>
    </row>
    <row r="86" spans="2:51">
      <c r="B86" s="89">
        <v>1979</v>
      </c>
      <c r="C86" s="73">
        <v>0</v>
      </c>
      <c r="D86" s="74">
        <v>0</v>
      </c>
      <c r="E86" s="74" t="s">
        <v>219</v>
      </c>
      <c r="F86" s="74" t="s">
        <v>219</v>
      </c>
      <c r="G86" s="74" t="s">
        <v>219</v>
      </c>
      <c r="H86" s="74" t="s">
        <v>219</v>
      </c>
      <c r="I86" s="74" t="s">
        <v>219</v>
      </c>
      <c r="J86" s="74" t="s">
        <v>219</v>
      </c>
      <c r="K86" s="74" t="s">
        <v>219</v>
      </c>
      <c r="L86" s="74" t="s">
        <v>219</v>
      </c>
      <c r="M86" s="74" t="s">
        <v>219</v>
      </c>
      <c r="N86" s="73" t="s">
        <v>219</v>
      </c>
      <c r="O86" s="210" t="s">
        <v>219</v>
      </c>
      <c r="P86" s="210" t="s">
        <v>219</v>
      </c>
      <c r="R86" s="89">
        <v>1979</v>
      </c>
      <c r="S86" s="73">
        <v>0</v>
      </c>
      <c r="T86" s="74">
        <v>0</v>
      </c>
      <c r="U86" s="74" t="s">
        <v>219</v>
      </c>
      <c r="V86" s="74" t="s">
        <v>219</v>
      </c>
      <c r="W86" s="74" t="s">
        <v>219</v>
      </c>
      <c r="X86" s="74" t="s">
        <v>219</v>
      </c>
      <c r="Y86" s="74" t="s">
        <v>219</v>
      </c>
      <c r="Z86" s="74" t="s">
        <v>219</v>
      </c>
      <c r="AA86" s="74" t="s">
        <v>219</v>
      </c>
      <c r="AB86" s="74" t="s">
        <v>219</v>
      </c>
      <c r="AC86" s="74" t="s">
        <v>219</v>
      </c>
      <c r="AD86" s="73" t="s">
        <v>219</v>
      </c>
      <c r="AE86" s="210" t="s">
        <v>219</v>
      </c>
      <c r="AF86" s="210" t="s">
        <v>219</v>
      </c>
      <c r="AH86" s="89">
        <v>1979</v>
      </c>
      <c r="AI86" s="73">
        <v>0</v>
      </c>
      <c r="AJ86" s="74">
        <v>0</v>
      </c>
      <c r="AK86" s="74" t="s">
        <v>219</v>
      </c>
      <c r="AL86" s="74" t="s">
        <v>219</v>
      </c>
      <c r="AM86" s="74" t="s">
        <v>219</v>
      </c>
      <c r="AN86" s="74" t="s">
        <v>219</v>
      </c>
      <c r="AO86" s="74" t="s">
        <v>219</v>
      </c>
      <c r="AP86" s="74" t="s">
        <v>219</v>
      </c>
      <c r="AQ86" s="74" t="s">
        <v>219</v>
      </c>
      <c r="AR86" s="74" t="s">
        <v>219</v>
      </c>
      <c r="AS86" s="74" t="s">
        <v>219</v>
      </c>
      <c r="AT86" s="73" t="s">
        <v>219</v>
      </c>
      <c r="AU86" s="210" t="s">
        <v>219</v>
      </c>
      <c r="AV86" s="210" t="s">
        <v>219</v>
      </c>
      <c r="AW86" s="74" t="s">
        <v>219</v>
      </c>
      <c r="AY86" s="89">
        <v>1979</v>
      </c>
    </row>
    <row r="87" spans="2:51">
      <c r="B87" s="89">
        <v>1980</v>
      </c>
      <c r="C87" s="73">
        <v>0</v>
      </c>
      <c r="D87" s="74">
        <v>0</v>
      </c>
      <c r="E87" s="74" t="s">
        <v>219</v>
      </c>
      <c r="F87" s="74" t="s">
        <v>219</v>
      </c>
      <c r="G87" s="74" t="s">
        <v>219</v>
      </c>
      <c r="H87" s="74" t="s">
        <v>219</v>
      </c>
      <c r="I87" s="74" t="s">
        <v>219</v>
      </c>
      <c r="J87" s="74" t="s">
        <v>219</v>
      </c>
      <c r="K87" s="74" t="s">
        <v>219</v>
      </c>
      <c r="L87" s="74" t="s">
        <v>219</v>
      </c>
      <c r="M87" s="74" t="s">
        <v>219</v>
      </c>
      <c r="N87" s="73" t="s">
        <v>219</v>
      </c>
      <c r="O87" s="210" t="s">
        <v>219</v>
      </c>
      <c r="P87" s="210" t="s">
        <v>219</v>
      </c>
      <c r="R87" s="89">
        <v>1980</v>
      </c>
      <c r="S87" s="73">
        <v>0</v>
      </c>
      <c r="T87" s="74">
        <v>0</v>
      </c>
      <c r="U87" s="74" t="s">
        <v>219</v>
      </c>
      <c r="V87" s="74" t="s">
        <v>219</v>
      </c>
      <c r="W87" s="74" t="s">
        <v>219</v>
      </c>
      <c r="X87" s="74" t="s">
        <v>219</v>
      </c>
      <c r="Y87" s="74" t="s">
        <v>219</v>
      </c>
      <c r="Z87" s="74" t="s">
        <v>219</v>
      </c>
      <c r="AA87" s="74" t="s">
        <v>219</v>
      </c>
      <c r="AB87" s="74" t="s">
        <v>219</v>
      </c>
      <c r="AC87" s="74" t="s">
        <v>219</v>
      </c>
      <c r="AD87" s="73" t="s">
        <v>219</v>
      </c>
      <c r="AE87" s="210" t="s">
        <v>219</v>
      </c>
      <c r="AF87" s="210" t="s">
        <v>219</v>
      </c>
      <c r="AH87" s="89">
        <v>1980</v>
      </c>
      <c r="AI87" s="73">
        <v>0</v>
      </c>
      <c r="AJ87" s="74">
        <v>0</v>
      </c>
      <c r="AK87" s="74" t="s">
        <v>219</v>
      </c>
      <c r="AL87" s="74" t="s">
        <v>219</v>
      </c>
      <c r="AM87" s="74" t="s">
        <v>219</v>
      </c>
      <c r="AN87" s="74" t="s">
        <v>219</v>
      </c>
      <c r="AO87" s="74" t="s">
        <v>219</v>
      </c>
      <c r="AP87" s="74" t="s">
        <v>219</v>
      </c>
      <c r="AQ87" s="74" t="s">
        <v>219</v>
      </c>
      <c r="AR87" s="74" t="s">
        <v>219</v>
      </c>
      <c r="AS87" s="74" t="s">
        <v>219</v>
      </c>
      <c r="AT87" s="73" t="s">
        <v>219</v>
      </c>
      <c r="AU87" s="210" t="s">
        <v>219</v>
      </c>
      <c r="AV87" s="210" t="s">
        <v>219</v>
      </c>
      <c r="AW87" s="74" t="s">
        <v>219</v>
      </c>
      <c r="AY87" s="89">
        <v>1980</v>
      </c>
    </row>
    <row r="88" spans="2:51">
      <c r="B88" s="89">
        <v>1981</v>
      </c>
      <c r="C88" s="73">
        <v>0</v>
      </c>
      <c r="D88" s="74">
        <v>0</v>
      </c>
      <c r="E88" s="74" t="s">
        <v>219</v>
      </c>
      <c r="F88" s="74" t="s">
        <v>219</v>
      </c>
      <c r="G88" s="74" t="s">
        <v>219</v>
      </c>
      <c r="H88" s="74" t="s">
        <v>219</v>
      </c>
      <c r="I88" s="74" t="s">
        <v>219</v>
      </c>
      <c r="J88" s="74" t="s">
        <v>219</v>
      </c>
      <c r="K88" s="74" t="s">
        <v>219</v>
      </c>
      <c r="L88" s="74" t="s">
        <v>219</v>
      </c>
      <c r="M88" s="74" t="s">
        <v>219</v>
      </c>
      <c r="N88" s="73" t="s">
        <v>219</v>
      </c>
      <c r="O88" s="210" t="s">
        <v>219</v>
      </c>
      <c r="P88" s="210" t="s">
        <v>219</v>
      </c>
      <c r="R88" s="89">
        <v>1981</v>
      </c>
      <c r="S88" s="73">
        <v>0</v>
      </c>
      <c r="T88" s="74">
        <v>0</v>
      </c>
      <c r="U88" s="74" t="s">
        <v>219</v>
      </c>
      <c r="V88" s="74" t="s">
        <v>219</v>
      </c>
      <c r="W88" s="74" t="s">
        <v>219</v>
      </c>
      <c r="X88" s="74" t="s">
        <v>219</v>
      </c>
      <c r="Y88" s="74" t="s">
        <v>219</v>
      </c>
      <c r="Z88" s="74" t="s">
        <v>219</v>
      </c>
      <c r="AA88" s="74" t="s">
        <v>219</v>
      </c>
      <c r="AB88" s="74" t="s">
        <v>219</v>
      </c>
      <c r="AC88" s="74" t="s">
        <v>219</v>
      </c>
      <c r="AD88" s="73" t="s">
        <v>219</v>
      </c>
      <c r="AE88" s="210" t="s">
        <v>219</v>
      </c>
      <c r="AF88" s="210" t="s">
        <v>219</v>
      </c>
      <c r="AH88" s="89">
        <v>1981</v>
      </c>
      <c r="AI88" s="73">
        <v>0</v>
      </c>
      <c r="AJ88" s="74">
        <v>0</v>
      </c>
      <c r="AK88" s="74" t="s">
        <v>219</v>
      </c>
      <c r="AL88" s="74" t="s">
        <v>219</v>
      </c>
      <c r="AM88" s="74" t="s">
        <v>219</v>
      </c>
      <c r="AN88" s="74" t="s">
        <v>219</v>
      </c>
      <c r="AO88" s="74" t="s">
        <v>219</v>
      </c>
      <c r="AP88" s="74" t="s">
        <v>219</v>
      </c>
      <c r="AQ88" s="74" t="s">
        <v>219</v>
      </c>
      <c r="AR88" s="74" t="s">
        <v>219</v>
      </c>
      <c r="AS88" s="74" t="s">
        <v>219</v>
      </c>
      <c r="AT88" s="73" t="s">
        <v>219</v>
      </c>
      <c r="AU88" s="210" t="s">
        <v>219</v>
      </c>
      <c r="AV88" s="210" t="s">
        <v>219</v>
      </c>
      <c r="AW88" s="74" t="s">
        <v>219</v>
      </c>
      <c r="AY88" s="89">
        <v>1981</v>
      </c>
    </row>
    <row r="89" spans="2:51">
      <c r="B89" s="89">
        <v>1982</v>
      </c>
      <c r="C89" s="73">
        <v>0</v>
      </c>
      <c r="D89" s="74">
        <v>0</v>
      </c>
      <c r="E89" s="74" t="s">
        <v>219</v>
      </c>
      <c r="F89" s="74" t="s">
        <v>219</v>
      </c>
      <c r="G89" s="74" t="s">
        <v>219</v>
      </c>
      <c r="H89" s="74" t="s">
        <v>219</v>
      </c>
      <c r="I89" s="74" t="s">
        <v>219</v>
      </c>
      <c r="J89" s="74" t="s">
        <v>219</v>
      </c>
      <c r="K89" s="74" t="s">
        <v>219</v>
      </c>
      <c r="L89" s="74" t="s">
        <v>219</v>
      </c>
      <c r="M89" s="74" t="s">
        <v>219</v>
      </c>
      <c r="N89" s="73" t="s">
        <v>219</v>
      </c>
      <c r="O89" s="210" t="s">
        <v>219</v>
      </c>
      <c r="P89" s="210" t="s">
        <v>219</v>
      </c>
      <c r="R89" s="89">
        <v>1982</v>
      </c>
      <c r="S89" s="73">
        <v>0</v>
      </c>
      <c r="T89" s="74">
        <v>0</v>
      </c>
      <c r="U89" s="74" t="s">
        <v>219</v>
      </c>
      <c r="V89" s="74" t="s">
        <v>219</v>
      </c>
      <c r="W89" s="74" t="s">
        <v>219</v>
      </c>
      <c r="X89" s="74" t="s">
        <v>219</v>
      </c>
      <c r="Y89" s="74" t="s">
        <v>219</v>
      </c>
      <c r="Z89" s="74" t="s">
        <v>219</v>
      </c>
      <c r="AA89" s="74" t="s">
        <v>219</v>
      </c>
      <c r="AB89" s="74" t="s">
        <v>219</v>
      </c>
      <c r="AC89" s="74" t="s">
        <v>219</v>
      </c>
      <c r="AD89" s="73" t="s">
        <v>219</v>
      </c>
      <c r="AE89" s="210" t="s">
        <v>219</v>
      </c>
      <c r="AF89" s="210" t="s">
        <v>219</v>
      </c>
      <c r="AH89" s="89">
        <v>1982</v>
      </c>
      <c r="AI89" s="73">
        <v>0</v>
      </c>
      <c r="AJ89" s="74">
        <v>0</v>
      </c>
      <c r="AK89" s="74" t="s">
        <v>219</v>
      </c>
      <c r="AL89" s="74" t="s">
        <v>219</v>
      </c>
      <c r="AM89" s="74" t="s">
        <v>219</v>
      </c>
      <c r="AN89" s="74" t="s">
        <v>219</v>
      </c>
      <c r="AO89" s="74" t="s">
        <v>219</v>
      </c>
      <c r="AP89" s="74" t="s">
        <v>219</v>
      </c>
      <c r="AQ89" s="74" t="s">
        <v>219</v>
      </c>
      <c r="AR89" s="74" t="s">
        <v>219</v>
      </c>
      <c r="AS89" s="74" t="s">
        <v>219</v>
      </c>
      <c r="AT89" s="73" t="s">
        <v>219</v>
      </c>
      <c r="AU89" s="210" t="s">
        <v>219</v>
      </c>
      <c r="AV89" s="210" t="s">
        <v>219</v>
      </c>
      <c r="AW89" s="74" t="s">
        <v>219</v>
      </c>
      <c r="AY89" s="89">
        <v>1982</v>
      </c>
    </row>
    <row r="90" spans="2:51">
      <c r="B90" s="89">
        <v>1983</v>
      </c>
      <c r="C90" s="73">
        <v>0</v>
      </c>
      <c r="D90" s="74">
        <v>0</v>
      </c>
      <c r="E90" s="74" t="s">
        <v>219</v>
      </c>
      <c r="F90" s="74" t="s">
        <v>219</v>
      </c>
      <c r="G90" s="74" t="s">
        <v>219</v>
      </c>
      <c r="H90" s="74" t="s">
        <v>219</v>
      </c>
      <c r="I90" s="74" t="s">
        <v>219</v>
      </c>
      <c r="J90" s="74" t="s">
        <v>219</v>
      </c>
      <c r="K90" s="74" t="s">
        <v>219</v>
      </c>
      <c r="L90" s="74" t="s">
        <v>219</v>
      </c>
      <c r="M90" s="74" t="s">
        <v>219</v>
      </c>
      <c r="N90" s="73" t="s">
        <v>219</v>
      </c>
      <c r="O90" s="210" t="s">
        <v>219</v>
      </c>
      <c r="P90" s="210" t="s">
        <v>219</v>
      </c>
      <c r="R90" s="89">
        <v>1983</v>
      </c>
      <c r="S90" s="73">
        <v>0</v>
      </c>
      <c r="T90" s="74">
        <v>0</v>
      </c>
      <c r="U90" s="74" t="s">
        <v>219</v>
      </c>
      <c r="V90" s="74" t="s">
        <v>219</v>
      </c>
      <c r="W90" s="74" t="s">
        <v>219</v>
      </c>
      <c r="X90" s="74" t="s">
        <v>219</v>
      </c>
      <c r="Y90" s="74" t="s">
        <v>219</v>
      </c>
      <c r="Z90" s="74" t="s">
        <v>219</v>
      </c>
      <c r="AA90" s="74" t="s">
        <v>219</v>
      </c>
      <c r="AB90" s="74" t="s">
        <v>219</v>
      </c>
      <c r="AC90" s="74" t="s">
        <v>219</v>
      </c>
      <c r="AD90" s="73" t="s">
        <v>219</v>
      </c>
      <c r="AE90" s="210" t="s">
        <v>219</v>
      </c>
      <c r="AF90" s="210" t="s">
        <v>219</v>
      </c>
      <c r="AH90" s="89">
        <v>1983</v>
      </c>
      <c r="AI90" s="73">
        <v>0</v>
      </c>
      <c r="AJ90" s="74">
        <v>0</v>
      </c>
      <c r="AK90" s="74" t="s">
        <v>219</v>
      </c>
      <c r="AL90" s="74" t="s">
        <v>219</v>
      </c>
      <c r="AM90" s="74" t="s">
        <v>219</v>
      </c>
      <c r="AN90" s="74" t="s">
        <v>219</v>
      </c>
      <c r="AO90" s="74" t="s">
        <v>219</v>
      </c>
      <c r="AP90" s="74" t="s">
        <v>219</v>
      </c>
      <c r="AQ90" s="74" t="s">
        <v>219</v>
      </c>
      <c r="AR90" s="74" t="s">
        <v>219</v>
      </c>
      <c r="AS90" s="74" t="s">
        <v>219</v>
      </c>
      <c r="AT90" s="73" t="s">
        <v>219</v>
      </c>
      <c r="AU90" s="210" t="s">
        <v>219</v>
      </c>
      <c r="AV90" s="210" t="s">
        <v>219</v>
      </c>
      <c r="AW90" s="74" t="s">
        <v>219</v>
      </c>
      <c r="AY90" s="89">
        <v>1983</v>
      </c>
    </row>
    <row r="91" spans="2:51">
      <c r="B91" s="89">
        <v>1984</v>
      </c>
      <c r="C91" s="73">
        <v>0</v>
      </c>
      <c r="D91" s="74">
        <v>0</v>
      </c>
      <c r="E91" s="74" t="s">
        <v>219</v>
      </c>
      <c r="F91" s="74" t="s">
        <v>219</v>
      </c>
      <c r="G91" s="74" t="s">
        <v>219</v>
      </c>
      <c r="H91" s="74" t="s">
        <v>219</v>
      </c>
      <c r="I91" s="74" t="s">
        <v>219</v>
      </c>
      <c r="J91" s="74" t="s">
        <v>219</v>
      </c>
      <c r="K91" s="74" t="s">
        <v>219</v>
      </c>
      <c r="L91" s="74" t="s">
        <v>219</v>
      </c>
      <c r="M91" s="74" t="s">
        <v>219</v>
      </c>
      <c r="N91" s="73" t="s">
        <v>219</v>
      </c>
      <c r="O91" s="210" t="s">
        <v>219</v>
      </c>
      <c r="P91" s="210" t="s">
        <v>219</v>
      </c>
      <c r="R91" s="89">
        <v>1984</v>
      </c>
      <c r="S91" s="73">
        <v>0</v>
      </c>
      <c r="T91" s="74">
        <v>0</v>
      </c>
      <c r="U91" s="74" t="s">
        <v>219</v>
      </c>
      <c r="V91" s="74" t="s">
        <v>219</v>
      </c>
      <c r="W91" s="74" t="s">
        <v>219</v>
      </c>
      <c r="X91" s="74" t="s">
        <v>219</v>
      </c>
      <c r="Y91" s="74" t="s">
        <v>219</v>
      </c>
      <c r="Z91" s="74" t="s">
        <v>219</v>
      </c>
      <c r="AA91" s="74" t="s">
        <v>219</v>
      </c>
      <c r="AB91" s="74" t="s">
        <v>219</v>
      </c>
      <c r="AC91" s="74" t="s">
        <v>219</v>
      </c>
      <c r="AD91" s="73" t="s">
        <v>219</v>
      </c>
      <c r="AE91" s="210" t="s">
        <v>219</v>
      </c>
      <c r="AF91" s="210" t="s">
        <v>219</v>
      </c>
      <c r="AH91" s="89">
        <v>1984</v>
      </c>
      <c r="AI91" s="73">
        <v>0</v>
      </c>
      <c r="AJ91" s="74">
        <v>0</v>
      </c>
      <c r="AK91" s="74" t="s">
        <v>219</v>
      </c>
      <c r="AL91" s="74" t="s">
        <v>219</v>
      </c>
      <c r="AM91" s="74" t="s">
        <v>219</v>
      </c>
      <c r="AN91" s="74" t="s">
        <v>219</v>
      </c>
      <c r="AO91" s="74" t="s">
        <v>219</v>
      </c>
      <c r="AP91" s="74" t="s">
        <v>219</v>
      </c>
      <c r="AQ91" s="74" t="s">
        <v>219</v>
      </c>
      <c r="AR91" s="74" t="s">
        <v>219</v>
      </c>
      <c r="AS91" s="74" t="s">
        <v>219</v>
      </c>
      <c r="AT91" s="73" t="s">
        <v>219</v>
      </c>
      <c r="AU91" s="210" t="s">
        <v>219</v>
      </c>
      <c r="AV91" s="210" t="s">
        <v>219</v>
      </c>
      <c r="AW91" s="74" t="s">
        <v>219</v>
      </c>
      <c r="AY91" s="89">
        <v>1984</v>
      </c>
    </row>
    <row r="92" spans="2:51">
      <c r="B92" s="89">
        <v>1985</v>
      </c>
      <c r="C92" s="73">
        <v>0</v>
      </c>
      <c r="D92" s="74">
        <v>0</v>
      </c>
      <c r="E92" s="74" t="s">
        <v>219</v>
      </c>
      <c r="F92" s="74" t="s">
        <v>219</v>
      </c>
      <c r="G92" s="74" t="s">
        <v>219</v>
      </c>
      <c r="H92" s="74" t="s">
        <v>219</v>
      </c>
      <c r="I92" s="74" t="s">
        <v>219</v>
      </c>
      <c r="J92" s="74" t="s">
        <v>219</v>
      </c>
      <c r="K92" s="74" t="s">
        <v>219</v>
      </c>
      <c r="L92" s="74" t="s">
        <v>219</v>
      </c>
      <c r="M92" s="74" t="s">
        <v>219</v>
      </c>
      <c r="N92" s="73" t="s">
        <v>219</v>
      </c>
      <c r="O92" s="210" t="s">
        <v>219</v>
      </c>
      <c r="P92" s="210" t="s">
        <v>219</v>
      </c>
      <c r="R92" s="89">
        <v>1985</v>
      </c>
      <c r="S92" s="73">
        <v>0</v>
      </c>
      <c r="T92" s="74">
        <v>0</v>
      </c>
      <c r="U92" s="74" t="s">
        <v>219</v>
      </c>
      <c r="V92" s="74" t="s">
        <v>219</v>
      </c>
      <c r="W92" s="74" t="s">
        <v>219</v>
      </c>
      <c r="X92" s="74" t="s">
        <v>219</v>
      </c>
      <c r="Y92" s="74" t="s">
        <v>219</v>
      </c>
      <c r="Z92" s="74" t="s">
        <v>219</v>
      </c>
      <c r="AA92" s="74" t="s">
        <v>219</v>
      </c>
      <c r="AB92" s="74" t="s">
        <v>219</v>
      </c>
      <c r="AC92" s="74" t="s">
        <v>219</v>
      </c>
      <c r="AD92" s="73" t="s">
        <v>219</v>
      </c>
      <c r="AE92" s="210" t="s">
        <v>219</v>
      </c>
      <c r="AF92" s="210" t="s">
        <v>219</v>
      </c>
      <c r="AH92" s="89">
        <v>1985</v>
      </c>
      <c r="AI92" s="73">
        <v>0</v>
      </c>
      <c r="AJ92" s="74">
        <v>0</v>
      </c>
      <c r="AK92" s="74" t="s">
        <v>219</v>
      </c>
      <c r="AL92" s="74" t="s">
        <v>219</v>
      </c>
      <c r="AM92" s="74" t="s">
        <v>219</v>
      </c>
      <c r="AN92" s="74" t="s">
        <v>219</v>
      </c>
      <c r="AO92" s="74" t="s">
        <v>219</v>
      </c>
      <c r="AP92" s="74" t="s">
        <v>219</v>
      </c>
      <c r="AQ92" s="74" t="s">
        <v>219</v>
      </c>
      <c r="AR92" s="74" t="s">
        <v>219</v>
      </c>
      <c r="AS92" s="74" t="s">
        <v>219</v>
      </c>
      <c r="AT92" s="73" t="s">
        <v>219</v>
      </c>
      <c r="AU92" s="210" t="s">
        <v>219</v>
      </c>
      <c r="AV92" s="210" t="s">
        <v>219</v>
      </c>
      <c r="AW92" s="74" t="s">
        <v>219</v>
      </c>
      <c r="AY92" s="89">
        <v>1985</v>
      </c>
    </row>
    <row r="93" spans="2:51">
      <c r="B93" s="89">
        <v>1986</v>
      </c>
      <c r="C93" s="73">
        <v>0</v>
      </c>
      <c r="D93" s="74">
        <v>0</v>
      </c>
      <c r="E93" s="74" t="s">
        <v>219</v>
      </c>
      <c r="F93" s="74" t="s">
        <v>219</v>
      </c>
      <c r="G93" s="74" t="s">
        <v>219</v>
      </c>
      <c r="H93" s="74" t="s">
        <v>219</v>
      </c>
      <c r="I93" s="74" t="s">
        <v>219</v>
      </c>
      <c r="J93" s="74" t="s">
        <v>219</v>
      </c>
      <c r="K93" s="74" t="s">
        <v>219</v>
      </c>
      <c r="L93" s="74" t="s">
        <v>219</v>
      </c>
      <c r="M93" s="74" t="s">
        <v>219</v>
      </c>
      <c r="N93" s="73" t="s">
        <v>219</v>
      </c>
      <c r="O93" s="210" t="s">
        <v>219</v>
      </c>
      <c r="P93" s="210" t="s">
        <v>219</v>
      </c>
      <c r="R93" s="89">
        <v>1986</v>
      </c>
      <c r="S93" s="73">
        <v>0</v>
      </c>
      <c r="T93" s="74">
        <v>0</v>
      </c>
      <c r="U93" s="74" t="s">
        <v>219</v>
      </c>
      <c r="V93" s="74" t="s">
        <v>219</v>
      </c>
      <c r="W93" s="74" t="s">
        <v>219</v>
      </c>
      <c r="X93" s="74" t="s">
        <v>219</v>
      </c>
      <c r="Y93" s="74" t="s">
        <v>219</v>
      </c>
      <c r="Z93" s="74" t="s">
        <v>219</v>
      </c>
      <c r="AA93" s="74" t="s">
        <v>219</v>
      </c>
      <c r="AB93" s="74" t="s">
        <v>219</v>
      </c>
      <c r="AC93" s="74" t="s">
        <v>219</v>
      </c>
      <c r="AD93" s="73" t="s">
        <v>219</v>
      </c>
      <c r="AE93" s="210" t="s">
        <v>219</v>
      </c>
      <c r="AF93" s="210" t="s">
        <v>219</v>
      </c>
      <c r="AH93" s="89">
        <v>1986</v>
      </c>
      <c r="AI93" s="73">
        <v>0</v>
      </c>
      <c r="AJ93" s="74">
        <v>0</v>
      </c>
      <c r="AK93" s="74" t="s">
        <v>219</v>
      </c>
      <c r="AL93" s="74" t="s">
        <v>219</v>
      </c>
      <c r="AM93" s="74" t="s">
        <v>219</v>
      </c>
      <c r="AN93" s="74" t="s">
        <v>219</v>
      </c>
      <c r="AO93" s="74" t="s">
        <v>219</v>
      </c>
      <c r="AP93" s="74" t="s">
        <v>219</v>
      </c>
      <c r="AQ93" s="74" t="s">
        <v>219</v>
      </c>
      <c r="AR93" s="74" t="s">
        <v>219</v>
      </c>
      <c r="AS93" s="74" t="s">
        <v>219</v>
      </c>
      <c r="AT93" s="73" t="s">
        <v>219</v>
      </c>
      <c r="AU93" s="210" t="s">
        <v>219</v>
      </c>
      <c r="AV93" s="210" t="s">
        <v>219</v>
      </c>
      <c r="AW93" s="74" t="s">
        <v>219</v>
      </c>
      <c r="AY93" s="89">
        <v>1986</v>
      </c>
    </row>
    <row r="94" spans="2:51">
      <c r="B94" s="89">
        <v>1987</v>
      </c>
      <c r="C94" s="73">
        <v>0</v>
      </c>
      <c r="D94" s="74">
        <v>0</v>
      </c>
      <c r="E94" s="74" t="s">
        <v>219</v>
      </c>
      <c r="F94" s="74" t="s">
        <v>219</v>
      </c>
      <c r="G94" s="74" t="s">
        <v>219</v>
      </c>
      <c r="H94" s="74" t="s">
        <v>219</v>
      </c>
      <c r="I94" s="74" t="s">
        <v>219</v>
      </c>
      <c r="J94" s="74" t="s">
        <v>219</v>
      </c>
      <c r="K94" s="74" t="s">
        <v>219</v>
      </c>
      <c r="L94" s="74" t="s">
        <v>219</v>
      </c>
      <c r="M94" s="74" t="s">
        <v>219</v>
      </c>
      <c r="N94" s="73" t="s">
        <v>219</v>
      </c>
      <c r="O94" s="210" t="s">
        <v>219</v>
      </c>
      <c r="P94" s="210" t="s">
        <v>219</v>
      </c>
      <c r="R94" s="89">
        <v>1987</v>
      </c>
      <c r="S94" s="73">
        <v>0</v>
      </c>
      <c r="T94" s="74">
        <v>0</v>
      </c>
      <c r="U94" s="74" t="s">
        <v>219</v>
      </c>
      <c r="V94" s="74" t="s">
        <v>219</v>
      </c>
      <c r="W94" s="74" t="s">
        <v>219</v>
      </c>
      <c r="X94" s="74" t="s">
        <v>219</v>
      </c>
      <c r="Y94" s="74" t="s">
        <v>219</v>
      </c>
      <c r="Z94" s="74" t="s">
        <v>219</v>
      </c>
      <c r="AA94" s="74" t="s">
        <v>219</v>
      </c>
      <c r="AB94" s="74" t="s">
        <v>219</v>
      </c>
      <c r="AC94" s="74" t="s">
        <v>219</v>
      </c>
      <c r="AD94" s="73" t="s">
        <v>219</v>
      </c>
      <c r="AE94" s="210" t="s">
        <v>219</v>
      </c>
      <c r="AF94" s="210" t="s">
        <v>219</v>
      </c>
      <c r="AH94" s="89">
        <v>1987</v>
      </c>
      <c r="AI94" s="73">
        <v>0</v>
      </c>
      <c r="AJ94" s="74">
        <v>0</v>
      </c>
      <c r="AK94" s="74" t="s">
        <v>219</v>
      </c>
      <c r="AL94" s="74" t="s">
        <v>219</v>
      </c>
      <c r="AM94" s="74" t="s">
        <v>219</v>
      </c>
      <c r="AN94" s="74" t="s">
        <v>219</v>
      </c>
      <c r="AO94" s="74" t="s">
        <v>219</v>
      </c>
      <c r="AP94" s="74" t="s">
        <v>219</v>
      </c>
      <c r="AQ94" s="74" t="s">
        <v>219</v>
      </c>
      <c r="AR94" s="74" t="s">
        <v>219</v>
      </c>
      <c r="AS94" s="74" t="s">
        <v>219</v>
      </c>
      <c r="AT94" s="73" t="s">
        <v>219</v>
      </c>
      <c r="AU94" s="210" t="s">
        <v>219</v>
      </c>
      <c r="AV94" s="210" t="s">
        <v>219</v>
      </c>
      <c r="AW94" s="74" t="s">
        <v>219</v>
      </c>
      <c r="AY94" s="89">
        <v>1987</v>
      </c>
    </row>
    <row r="95" spans="2:51">
      <c r="B95" s="89">
        <v>1988</v>
      </c>
      <c r="C95" s="73">
        <v>0</v>
      </c>
      <c r="D95" s="74">
        <v>0</v>
      </c>
      <c r="E95" s="74" t="s">
        <v>219</v>
      </c>
      <c r="F95" s="74" t="s">
        <v>219</v>
      </c>
      <c r="G95" s="74" t="s">
        <v>219</v>
      </c>
      <c r="H95" s="74" t="s">
        <v>219</v>
      </c>
      <c r="I95" s="74" t="s">
        <v>219</v>
      </c>
      <c r="J95" s="74" t="s">
        <v>219</v>
      </c>
      <c r="K95" s="74" t="s">
        <v>219</v>
      </c>
      <c r="L95" s="74" t="s">
        <v>219</v>
      </c>
      <c r="M95" s="74" t="s">
        <v>219</v>
      </c>
      <c r="N95" s="73" t="s">
        <v>219</v>
      </c>
      <c r="O95" s="210" t="s">
        <v>219</v>
      </c>
      <c r="P95" s="210" t="s">
        <v>219</v>
      </c>
      <c r="R95" s="89">
        <v>1988</v>
      </c>
      <c r="S95" s="73">
        <v>0</v>
      </c>
      <c r="T95" s="74">
        <v>0</v>
      </c>
      <c r="U95" s="74" t="s">
        <v>219</v>
      </c>
      <c r="V95" s="74" t="s">
        <v>219</v>
      </c>
      <c r="W95" s="74" t="s">
        <v>219</v>
      </c>
      <c r="X95" s="74" t="s">
        <v>219</v>
      </c>
      <c r="Y95" s="74" t="s">
        <v>219</v>
      </c>
      <c r="Z95" s="74" t="s">
        <v>219</v>
      </c>
      <c r="AA95" s="74" t="s">
        <v>219</v>
      </c>
      <c r="AB95" s="74" t="s">
        <v>219</v>
      </c>
      <c r="AC95" s="74" t="s">
        <v>219</v>
      </c>
      <c r="AD95" s="73" t="s">
        <v>219</v>
      </c>
      <c r="AE95" s="210" t="s">
        <v>219</v>
      </c>
      <c r="AF95" s="210" t="s">
        <v>219</v>
      </c>
      <c r="AH95" s="89">
        <v>1988</v>
      </c>
      <c r="AI95" s="73">
        <v>0</v>
      </c>
      <c r="AJ95" s="74">
        <v>0</v>
      </c>
      <c r="AK95" s="74" t="s">
        <v>219</v>
      </c>
      <c r="AL95" s="74" t="s">
        <v>219</v>
      </c>
      <c r="AM95" s="74" t="s">
        <v>219</v>
      </c>
      <c r="AN95" s="74" t="s">
        <v>219</v>
      </c>
      <c r="AO95" s="74" t="s">
        <v>219</v>
      </c>
      <c r="AP95" s="74" t="s">
        <v>219</v>
      </c>
      <c r="AQ95" s="74" t="s">
        <v>219</v>
      </c>
      <c r="AR95" s="74" t="s">
        <v>219</v>
      </c>
      <c r="AS95" s="74" t="s">
        <v>219</v>
      </c>
      <c r="AT95" s="73" t="s">
        <v>219</v>
      </c>
      <c r="AU95" s="210" t="s">
        <v>219</v>
      </c>
      <c r="AV95" s="210" t="s">
        <v>219</v>
      </c>
      <c r="AW95" s="74" t="s">
        <v>219</v>
      </c>
      <c r="AY95" s="89">
        <v>1988</v>
      </c>
    </row>
    <row r="96" spans="2:51">
      <c r="B96" s="89">
        <v>1989</v>
      </c>
      <c r="C96" s="73">
        <v>0</v>
      </c>
      <c r="D96" s="74">
        <v>0</v>
      </c>
      <c r="E96" s="74" t="s">
        <v>219</v>
      </c>
      <c r="F96" s="74" t="s">
        <v>219</v>
      </c>
      <c r="G96" s="74" t="s">
        <v>219</v>
      </c>
      <c r="H96" s="74" t="s">
        <v>219</v>
      </c>
      <c r="I96" s="74" t="s">
        <v>219</v>
      </c>
      <c r="J96" s="74" t="s">
        <v>219</v>
      </c>
      <c r="K96" s="74" t="s">
        <v>219</v>
      </c>
      <c r="L96" s="74" t="s">
        <v>219</v>
      </c>
      <c r="M96" s="74" t="s">
        <v>219</v>
      </c>
      <c r="N96" s="73" t="s">
        <v>219</v>
      </c>
      <c r="O96" s="210" t="s">
        <v>219</v>
      </c>
      <c r="P96" s="210" t="s">
        <v>219</v>
      </c>
      <c r="R96" s="89">
        <v>1989</v>
      </c>
      <c r="S96" s="73">
        <v>0</v>
      </c>
      <c r="T96" s="74">
        <v>0</v>
      </c>
      <c r="U96" s="74" t="s">
        <v>219</v>
      </c>
      <c r="V96" s="74" t="s">
        <v>219</v>
      </c>
      <c r="W96" s="74" t="s">
        <v>219</v>
      </c>
      <c r="X96" s="74" t="s">
        <v>219</v>
      </c>
      <c r="Y96" s="74" t="s">
        <v>219</v>
      </c>
      <c r="Z96" s="74" t="s">
        <v>219</v>
      </c>
      <c r="AA96" s="74" t="s">
        <v>219</v>
      </c>
      <c r="AB96" s="74" t="s">
        <v>219</v>
      </c>
      <c r="AC96" s="74" t="s">
        <v>219</v>
      </c>
      <c r="AD96" s="73" t="s">
        <v>219</v>
      </c>
      <c r="AE96" s="210" t="s">
        <v>219</v>
      </c>
      <c r="AF96" s="210" t="s">
        <v>219</v>
      </c>
      <c r="AH96" s="89">
        <v>1989</v>
      </c>
      <c r="AI96" s="73">
        <v>0</v>
      </c>
      <c r="AJ96" s="74">
        <v>0</v>
      </c>
      <c r="AK96" s="74" t="s">
        <v>219</v>
      </c>
      <c r="AL96" s="74" t="s">
        <v>219</v>
      </c>
      <c r="AM96" s="74" t="s">
        <v>219</v>
      </c>
      <c r="AN96" s="74" t="s">
        <v>219</v>
      </c>
      <c r="AO96" s="74" t="s">
        <v>219</v>
      </c>
      <c r="AP96" s="74" t="s">
        <v>219</v>
      </c>
      <c r="AQ96" s="74" t="s">
        <v>219</v>
      </c>
      <c r="AR96" s="74" t="s">
        <v>219</v>
      </c>
      <c r="AS96" s="74" t="s">
        <v>219</v>
      </c>
      <c r="AT96" s="73" t="s">
        <v>219</v>
      </c>
      <c r="AU96" s="210" t="s">
        <v>219</v>
      </c>
      <c r="AV96" s="210" t="s">
        <v>219</v>
      </c>
      <c r="AW96" s="74" t="s">
        <v>219</v>
      </c>
      <c r="AY96" s="89">
        <v>1989</v>
      </c>
    </row>
    <row r="97" spans="2:51">
      <c r="B97" s="89">
        <v>1990</v>
      </c>
      <c r="C97" s="73">
        <v>0</v>
      </c>
      <c r="D97" s="74">
        <v>0</v>
      </c>
      <c r="E97" s="74" t="s">
        <v>219</v>
      </c>
      <c r="F97" s="74" t="s">
        <v>219</v>
      </c>
      <c r="G97" s="74" t="s">
        <v>219</v>
      </c>
      <c r="H97" s="74" t="s">
        <v>219</v>
      </c>
      <c r="I97" s="74" t="s">
        <v>219</v>
      </c>
      <c r="J97" s="74" t="s">
        <v>219</v>
      </c>
      <c r="K97" s="74" t="s">
        <v>219</v>
      </c>
      <c r="L97" s="74" t="s">
        <v>219</v>
      </c>
      <c r="M97" s="74" t="s">
        <v>219</v>
      </c>
      <c r="N97" s="73" t="s">
        <v>219</v>
      </c>
      <c r="O97" s="210" t="s">
        <v>219</v>
      </c>
      <c r="P97" s="210" t="s">
        <v>219</v>
      </c>
      <c r="R97" s="89">
        <v>1990</v>
      </c>
      <c r="S97" s="73">
        <v>0</v>
      </c>
      <c r="T97" s="74">
        <v>0</v>
      </c>
      <c r="U97" s="74" t="s">
        <v>219</v>
      </c>
      <c r="V97" s="74" t="s">
        <v>219</v>
      </c>
      <c r="W97" s="74" t="s">
        <v>219</v>
      </c>
      <c r="X97" s="74" t="s">
        <v>219</v>
      </c>
      <c r="Y97" s="74" t="s">
        <v>219</v>
      </c>
      <c r="Z97" s="74" t="s">
        <v>219</v>
      </c>
      <c r="AA97" s="74" t="s">
        <v>219</v>
      </c>
      <c r="AB97" s="74" t="s">
        <v>219</v>
      </c>
      <c r="AC97" s="74" t="s">
        <v>219</v>
      </c>
      <c r="AD97" s="73" t="s">
        <v>219</v>
      </c>
      <c r="AE97" s="210" t="s">
        <v>219</v>
      </c>
      <c r="AF97" s="210" t="s">
        <v>219</v>
      </c>
      <c r="AH97" s="89">
        <v>1990</v>
      </c>
      <c r="AI97" s="73">
        <v>0</v>
      </c>
      <c r="AJ97" s="74">
        <v>0</v>
      </c>
      <c r="AK97" s="74" t="s">
        <v>219</v>
      </c>
      <c r="AL97" s="74" t="s">
        <v>219</v>
      </c>
      <c r="AM97" s="74" t="s">
        <v>219</v>
      </c>
      <c r="AN97" s="74" t="s">
        <v>219</v>
      </c>
      <c r="AO97" s="74" t="s">
        <v>219</v>
      </c>
      <c r="AP97" s="74" t="s">
        <v>219</v>
      </c>
      <c r="AQ97" s="74" t="s">
        <v>219</v>
      </c>
      <c r="AR97" s="74" t="s">
        <v>219</v>
      </c>
      <c r="AS97" s="74" t="s">
        <v>219</v>
      </c>
      <c r="AT97" s="73" t="s">
        <v>219</v>
      </c>
      <c r="AU97" s="210" t="s">
        <v>219</v>
      </c>
      <c r="AV97" s="210" t="s">
        <v>219</v>
      </c>
      <c r="AW97" s="74" t="s">
        <v>219</v>
      </c>
      <c r="AY97" s="89">
        <v>1990</v>
      </c>
    </row>
    <row r="98" spans="2:51">
      <c r="B98" s="89">
        <v>1991</v>
      </c>
      <c r="C98" s="73">
        <v>0</v>
      </c>
      <c r="D98" s="74">
        <v>0</v>
      </c>
      <c r="E98" s="74" t="s">
        <v>219</v>
      </c>
      <c r="F98" s="74" t="s">
        <v>219</v>
      </c>
      <c r="G98" s="74" t="s">
        <v>219</v>
      </c>
      <c r="H98" s="74" t="s">
        <v>219</v>
      </c>
      <c r="I98" s="74" t="s">
        <v>219</v>
      </c>
      <c r="J98" s="74" t="s">
        <v>219</v>
      </c>
      <c r="K98" s="74" t="s">
        <v>219</v>
      </c>
      <c r="L98" s="74" t="s">
        <v>219</v>
      </c>
      <c r="M98" s="74" t="s">
        <v>219</v>
      </c>
      <c r="N98" s="73" t="s">
        <v>219</v>
      </c>
      <c r="O98" s="210" t="s">
        <v>219</v>
      </c>
      <c r="P98" s="210" t="s">
        <v>219</v>
      </c>
      <c r="R98" s="89">
        <v>1991</v>
      </c>
      <c r="S98" s="73">
        <v>0</v>
      </c>
      <c r="T98" s="74">
        <v>0</v>
      </c>
      <c r="U98" s="74" t="s">
        <v>219</v>
      </c>
      <c r="V98" s="74" t="s">
        <v>219</v>
      </c>
      <c r="W98" s="74" t="s">
        <v>219</v>
      </c>
      <c r="X98" s="74" t="s">
        <v>219</v>
      </c>
      <c r="Y98" s="74" t="s">
        <v>219</v>
      </c>
      <c r="Z98" s="74" t="s">
        <v>219</v>
      </c>
      <c r="AA98" s="74" t="s">
        <v>219</v>
      </c>
      <c r="AB98" s="74" t="s">
        <v>219</v>
      </c>
      <c r="AC98" s="74" t="s">
        <v>219</v>
      </c>
      <c r="AD98" s="73" t="s">
        <v>219</v>
      </c>
      <c r="AE98" s="210" t="s">
        <v>219</v>
      </c>
      <c r="AF98" s="210" t="s">
        <v>219</v>
      </c>
      <c r="AH98" s="89">
        <v>1991</v>
      </c>
      <c r="AI98" s="73">
        <v>0</v>
      </c>
      <c r="AJ98" s="74">
        <v>0</v>
      </c>
      <c r="AK98" s="74" t="s">
        <v>219</v>
      </c>
      <c r="AL98" s="74" t="s">
        <v>219</v>
      </c>
      <c r="AM98" s="74" t="s">
        <v>219</v>
      </c>
      <c r="AN98" s="74" t="s">
        <v>219</v>
      </c>
      <c r="AO98" s="74" t="s">
        <v>219</v>
      </c>
      <c r="AP98" s="74" t="s">
        <v>219</v>
      </c>
      <c r="AQ98" s="74" t="s">
        <v>219</v>
      </c>
      <c r="AR98" s="74" t="s">
        <v>219</v>
      </c>
      <c r="AS98" s="74" t="s">
        <v>219</v>
      </c>
      <c r="AT98" s="73" t="s">
        <v>219</v>
      </c>
      <c r="AU98" s="210" t="s">
        <v>219</v>
      </c>
      <c r="AV98" s="210" t="s">
        <v>219</v>
      </c>
      <c r="AW98" s="74" t="s">
        <v>219</v>
      </c>
      <c r="AY98" s="89">
        <v>1991</v>
      </c>
    </row>
    <row r="99" spans="2:51">
      <c r="B99" s="89">
        <v>1992</v>
      </c>
      <c r="C99" s="73">
        <v>0</v>
      </c>
      <c r="D99" s="74">
        <v>0</v>
      </c>
      <c r="E99" s="74" t="s">
        <v>219</v>
      </c>
      <c r="F99" s="74" t="s">
        <v>219</v>
      </c>
      <c r="G99" s="74" t="s">
        <v>219</v>
      </c>
      <c r="H99" s="74" t="s">
        <v>219</v>
      </c>
      <c r="I99" s="74" t="s">
        <v>219</v>
      </c>
      <c r="J99" s="74" t="s">
        <v>219</v>
      </c>
      <c r="K99" s="74" t="s">
        <v>219</v>
      </c>
      <c r="L99" s="74" t="s">
        <v>219</v>
      </c>
      <c r="M99" s="74" t="s">
        <v>219</v>
      </c>
      <c r="N99" s="73" t="s">
        <v>219</v>
      </c>
      <c r="O99" s="210" t="s">
        <v>219</v>
      </c>
      <c r="P99" s="210" t="s">
        <v>219</v>
      </c>
      <c r="R99" s="89">
        <v>1992</v>
      </c>
      <c r="S99" s="73">
        <v>0</v>
      </c>
      <c r="T99" s="74">
        <v>0</v>
      </c>
      <c r="U99" s="74" t="s">
        <v>219</v>
      </c>
      <c r="V99" s="74" t="s">
        <v>219</v>
      </c>
      <c r="W99" s="74" t="s">
        <v>219</v>
      </c>
      <c r="X99" s="74" t="s">
        <v>219</v>
      </c>
      <c r="Y99" s="74" t="s">
        <v>219</v>
      </c>
      <c r="Z99" s="74" t="s">
        <v>219</v>
      </c>
      <c r="AA99" s="74" t="s">
        <v>219</v>
      </c>
      <c r="AB99" s="74" t="s">
        <v>219</v>
      </c>
      <c r="AC99" s="74" t="s">
        <v>219</v>
      </c>
      <c r="AD99" s="73" t="s">
        <v>219</v>
      </c>
      <c r="AE99" s="210" t="s">
        <v>219</v>
      </c>
      <c r="AF99" s="210" t="s">
        <v>219</v>
      </c>
      <c r="AH99" s="89">
        <v>1992</v>
      </c>
      <c r="AI99" s="73">
        <v>0</v>
      </c>
      <c r="AJ99" s="74">
        <v>0</v>
      </c>
      <c r="AK99" s="74" t="s">
        <v>219</v>
      </c>
      <c r="AL99" s="74" t="s">
        <v>219</v>
      </c>
      <c r="AM99" s="74" t="s">
        <v>219</v>
      </c>
      <c r="AN99" s="74" t="s">
        <v>219</v>
      </c>
      <c r="AO99" s="74" t="s">
        <v>219</v>
      </c>
      <c r="AP99" s="74" t="s">
        <v>219</v>
      </c>
      <c r="AQ99" s="74" t="s">
        <v>219</v>
      </c>
      <c r="AR99" s="74" t="s">
        <v>219</v>
      </c>
      <c r="AS99" s="74" t="s">
        <v>219</v>
      </c>
      <c r="AT99" s="73" t="s">
        <v>219</v>
      </c>
      <c r="AU99" s="210" t="s">
        <v>219</v>
      </c>
      <c r="AV99" s="210" t="s">
        <v>219</v>
      </c>
      <c r="AW99" s="74" t="s">
        <v>219</v>
      </c>
      <c r="AY99" s="89">
        <v>1992</v>
      </c>
    </row>
    <row r="100" spans="2:51">
      <c r="B100" s="89">
        <v>1993</v>
      </c>
      <c r="C100" s="73">
        <v>0</v>
      </c>
      <c r="D100" s="74">
        <v>0</v>
      </c>
      <c r="E100" s="74" t="s">
        <v>219</v>
      </c>
      <c r="F100" s="74" t="s">
        <v>219</v>
      </c>
      <c r="G100" s="74" t="s">
        <v>219</v>
      </c>
      <c r="H100" s="74" t="s">
        <v>219</v>
      </c>
      <c r="I100" s="74" t="s">
        <v>219</v>
      </c>
      <c r="J100" s="74" t="s">
        <v>219</v>
      </c>
      <c r="K100" s="74" t="s">
        <v>219</v>
      </c>
      <c r="L100" s="74" t="s">
        <v>219</v>
      </c>
      <c r="M100" s="74" t="s">
        <v>219</v>
      </c>
      <c r="N100" s="73" t="s">
        <v>219</v>
      </c>
      <c r="O100" s="210" t="s">
        <v>219</v>
      </c>
      <c r="P100" s="210" t="s">
        <v>219</v>
      </c>
      <c r="R100" s="89">
        <v>1993</v>
      </c>
      <c r="S100" s="73">
        <v>0</v>
      </c>
      <c r="T100" s="74">
        <v>0</v>
      </c>
      <c r="U100" s="74" t="s">
        <v>219</v>
      </c>
      <c r="V100" s="74" t="s">
        <v>219</v>
      </c>
      <c r="W100" s="74" t="s">
        <v>219</v>
      </c>
      <c r="X100" s="74" t="s">
        <v>219</v>
      </c>
      <c r="Y100" s="74" t="s">
        <v>219</v>
      </c>
      <c r="Z100" s="74" t="s">
        <v>219</v>
      </c>
      <c r="AA100" s="74" t="s">
        <v>219</v>
      </c>
      <c r="AB100" s="74" t="s">
        <v>219</v>
      </c>
      <c r="AC100" s="74" t="s">
        <v>219</v>
      </c>
      <c r="AD100" s="73" t="s">
        <v>219</v>
      </c>
      <c r="AE100" s="210" t="s">
        <v>219</v>
      </c>
      <c r="AF100" s="210" t="s">
        <v>219</v>
      </c>
      <c r="AH100" s="89">
        <v>1993</v>
      </c>
      <c r="AI100" s="73">
        <v>0</v>
      </c>
      <c r="AJ100" s="74">
        <v>0</v>
      </c>
      <c r="AK100" s="74" t="s">
        <v>219</v>
      </c>
      <c r="AL100" s="74" t="s">
        <v>219</v>
      </c>
      <c r="AM100" s="74" t="s">
        <v>219</v>
      </c>
      <c r="AN100" s="74" t="s">
        <v>219</v>
      </c>
      <c r="AO100" s="74" t="s">
        <v>219</v>
      </c>
      <c r="AP100" s="74" t="s">
        <v>219</v>
      </c>
      <c r="AQ100" s="74" t="s">
        <v>219</v>
      </c>
      <c r="AR100" s="74" t="s">
        <v>219</v>
      </c>
      <c r="AS100" s="74" t="s">
        <v>219</v>
      </c>
      <c r="AT100" s="73" t="s">
        <v>219</v>
      </c>
      <c r="AU100" s="210" t="s">
        <v>219</v>
      </c>
      <c r="AV100" s="210" t="s">
        <v>219</v>
      </c>
      <c r="AW100" s="74" t="s">
        <v>219</v>
      </c>
      <c r="AY100" s="89">
        <v>1993</v>
      </c>
    </row>
    <row r="101" spans="2:51">
      <c r="B101" s="89">
        <v>1994</v>
      </c>
      <c r="C101" s="73">
        <v>0</v>
      </c>
      <c r="D101" s="74">
        <v>0</v>
      </c>
      <c r="E101" s="74" t="s">
        <v>219</v>
      </c>
      <c r="F101" s="74" t="s">
        <v>219</v>
      </c>
      <c r="G101" s="74" t="s">
        <v>219</v>
      </c>
      <c r="H101" s="74" t="s">
        <v>219</v>
      </c>
      <c r="I101" s="74" t="s">
        <v>219</v>
      </c>
      <c r="J101" s="74" t="s">
        <v>219</v>
      </c>
      <c r="K101" s="74" t="s">
        <v>219</v>
      </c>
      <c r="L101" s="74" t="s">
        <v>219</v>
      </c>
      <c r="M101" s="74" t="s">
        <v>219</v>
      </c>
      <c r="N101" s="73" t="s">
        <v>219</v>
      </c>
      <c r="O101" s="210" t="s">
        <v>219</v>
      </c>
      <c r="P101" s="210" t="s">
        <v>219</v>
      </c>
      <c r="R101" s="89">
        <v>1994</v>
      </c>
      <c r="S101" s="73">
        <v>0</v>
      </c>
      <c r="T101" s="74">
        <v>0</v>
      </c>
      <c r="U101" s="74" t="s">
        <v>219</v>
      </c>
      <c r="V101" s="74" t="s">
        <v>219</v>
      </c>
      <c r="W101" s="74" t="s">
        <v>219</v>
      </c>
      <c r="X101" s="74" t="s">
        <v>219</v>
      </c>
      <c r="Y101" s="74" t="s">
        <v>219</v>
      </c>
      <c r="Z101" s="74" t="s">
        <v>219</v>
      </c>
      <c r="AA101" s="74" t="s">
        <v>219</v>
      </c>
      <c r="AB101" s="74" t="s">
        <v>219</v>
      </c>
      <c r="AC101" s="74" t="s">
        <v>219</v>
      </c>
      <c r="AD101" s="73" t="s">
        <v>219</v>
      </c>
      <c r="AE101" s="210" t="s">
        <v>219</v>
      </c>
      <c r="AF101" s="210" t="s">
        <v>219</v>
      </c>
      <c r="AH101" s="89">
        <v>1994</v>
      </c>
      <c r="AI101" s="73">
        <v>0</v>
      </c>
      <c r="AJ101" s="74">
        <v>0</v>
      </c>
      <c r="AK101" s="74" t="s">
        <v>219</v>
      </c>
      <c r="AL101" s="74" t="s">
        <v>219</v>
      </c>
      <c r="AM101" s="74" t="s">
        <v>219</v>
      </c>
      <c r="AN101" s="74" t="s">
        <v>219</v>
      </c>
      <c r="AO101" s="74" t="s">
        <v>219</v>
      </c>
      <c r="AP101" s="74" t="s">
        <v>219</v>
      </c>
      <c r="AQ101" s="74" t="s">
        <v>219</v>
      </c>
      <c r="AR101" s="74" t="s">
        <v>219</v>
      </c>
      <c r="AS101" s="74" t="s">
        <v>219</v>
      </c>
      <c r="AT101" s="73" t="s">
        <v>219</v>
      </c>
      <c r="AU101" s="210" t="s">
        <v>219</v>
      </c>
      <c r="AV101" s="210" t="s">
        <v>219</v>
      </c>
      <c r="AW101" s="74" t="s">
        <v>219</v>
      </c>
      <c r="AY101" s="89">
        <v>1994</v>
      </c>
    </row>
    <row r="102" spans="2:51">
      <c r="B102" s="89">
        <v>1995</v>
      </c>
      <c r="C102" s="73">
        <v>0</v>
      </c>
      <c r="D102" s="74">
        <v>0</v>
      </c>
      <c r="E102" s="74" t="s">
        <v>219</v>
      </c>
      <c r="F102" s="74" t="s">
        <v>219</v>
      </c>
      <c r="G102" s="74" t="s">
        <v>219</v>
      </c>
      <c r="H102" s="74" t="s">
        <v>219</v>
      </c>
      <c r="I102" s="74" t="s">
        <v>219</v>
      </c>
      <c r="J102" s="74" t="s">
        <v>219</v>
      </c>
      <c r="K102" s="74" t="s">
        <v>219</v>
      </c>
      <c r="L102" s="74" t="s">
        <v>219</v>
      </c>
      <c r="M102" s="74" t="s">
        <v>219</v>
      </c>
      <c r="N102" s="73" t="s">
        <v>219</v>
      </c>
      <c r="O102" s="210" t="s">
        <v>219</v>
      </c>
      <c r="P102" s="210" t="s">
        <v>219</v>
      </c>
      <c r="R102" s="89">
        <v>1995</v>
      </c>
      <c r="S102" s="73">
        <v>0</v>
      </c>
      <c r="T102" s="74">
        <v>0</v>
      </c>
      <c r="U102" s="74" t="s">
        <v>219</v>
      </c>
      <c r="V102" s="74" t="s">
        <v>219</v>
      </c>
      <c r="W102" s="74" t="s">
        <v>219</v>
      </c>
      <c r="X102" s="74" t="s">
        <v>219</v>
      </c>
      <c r="Y102" s="74" t="s">
        <v>219</v>
      </c>
      <c r="Z102" s="74" t="s">
        <v>219</v>
      </c>
      <c r="AA102" s="74" t="s">
        <v>219</v>
      </c>
      <c r="AB102" s="74" t="s">
        <v>219</v>
      </c>
      <c r="AC102" s="74" t="s">
        <v>219</v>
      </c>
      <c r="AD102" s="73" t="s">
        <v>219</v>
      </c>
      <c r="AE102" s="210" t="s">
        <v>219</v>
      </c>
      <c r="AF102" s="210" t="s">
        <v>219</v>
      </c>
      <c r="AH102" s="89">
        <v>1995</v>
      </c>
      <c r="AI102" s="73">
        <v>0</v>
      </c>
      <c r="AJ102" s="74">
        <v>0</v>
      </c>
      <c r="AK102" s="74" t="s">
        <v>219</v>
      </c>
      <c r="AL102" s="74" t="s">
        <v>219</v>
      </c>
      <c r="AM102" s="74" t="s">
        <v>219</v>
      </c>
      <c r="AN102" s="74" t="s">
        <v>219</v>
      </c>
      <c r="AO102" s="74" t="s">
        <v>219</v>
      </c>
      <c r="AP102" s="74" t="s">
        <v>219</v>
      </c>
      <c r="AQ102" s="74" t="s">
        <v>219</v>
      </c>
      <c r="AR102" s="74" t="s">
        <v>219</v>
      </c>
      <c r="AS102" s="74" t="s">
        <v>219</v>
      </c>
      <c r="AT102" s="73" t="s">
        <v>219</v>
      </c>
      <c r="AU102" s="210" t="s">
        <v>219</v>
      </c>
      <c r="AV102" s="210" t="s">
        <v>219</v>
      </c>
      <c r="AW102" s="74" t="s">
        <v>219</v>
      </c>
      <c r="AY102" s="89">
        <v>1995</v>
      </c>
    </row>
    <row r="103" spans="2:51">
      <c r="B103" s="89">
        <v>1996</v>
      </c>
      <c r="C103" s="73">
        <v>0</v>
      </c>
      <c r="D103" s="74">
        <v>0</v>
      </c>
      <c r="E103" s="74" t="s">
        <v>219</v>
      </c>
      <c r="F103" s="74" t="s">
        <v>219</v>
      </c>
      <c r="G103" s="74" t="s">
        <v>219</v>
      </c>
      <c r="H103" s="74" t="s">
        <v>219</v>
      </c>
      <c r="I103" s="74" t="s">
        <v>219</v>
      </c>
      <c r="J103" s="74" t="s">
        <v>219</v>
      </c>
      <c r="K103" s="74" t="s">
        <v>219</v>
      </c>
      <c r="L103" s="74" t="s">
        <v>219</v>
      </c>
      <c r="M103" s="74" t="s">
        <v>219</v>
      </c>
      <c r="N103" s="73" t="s">
        <v>219</v>
      </c>
      <c r="O103" s="210" t="s">
        <v>219</v>
      </c>
      <c r="P103" s="210" t="s">
        <v>219</v>
      </c>
      <c r="R103" s="89">
        <v>1996</v>
      </c>
      <c r="S103" s="73">
        <v>0</v>
      </c>
      <c r="T103" s="74">
        <v>0</v>
      </c>
      <c r="U103" s="74" t="s">
        <v>219</v>
      </c>
      <c r="V103" s="74" t="s">
        <v>219</v>
      </c>
      <c r="W103" s="74" t="s">
        <v>219</v>
      </c>
      <c r="X103" s="74" t="s">
        <v>219</v>
      </c>
      <c r="Y103" s="74" t="s">
        <v>219</v>
      </c>
      <c r="Z103" s="74" t="s">
        <v>219</v>
      </c>
      <c r="AA103" s="74" t="s">
        <v>219</v>
      </c>
      <c r="AB103" s="74" t="s">
        <v>219</v>
      </c>
      <c r="AC103" s="74" t="s">
        <v>219</v>
      </c>
      <c r="AD103" s="73" t="s">
        <v>219</v>
      </c>
      <c r="AE103" s="210" t="s">
        <v>219</v>
      </c>
      <c r="AF103" s="210" t="s">
        <v>219</v>
      </c>
      <c r="AH103" s="89">
        <v>1996</v>
      </c>
      <c r="AI103" s="73">
        <v>0</v>
      </c>
      <c r="AJ103" s="74">
        <v>0</v>
      </c>
      <c r="AK103" s="74" t="s">
        <v>219</v>
      </c>
      <c r="AL103" s="74" t="s">
        <v>219</v>
      </c>
      <c r="AM103" s="74" t="s">
        <v>219</v>
      </c>
      <c r="AN103" s="74" t="s">
        <v>219</v>
      </c>
      <c r="AO103" s="74" t="s">
        <v>219</v>
      </c>
      <c r="AP103" s="74" t="s">
        <v>219</v>
      </c>
      <c r="AQ103" s="74" t="s">
        <v>219</v>
      </c>
      <c r="AR103" s="74" t="s">
        <v>219</v>
      </c>
      <c r="AS103" s="74" t="s">
        <v>219</v>
      </c>
      <c r="AT103" s="73" t="s">
        <v>219</v>
      </c>
      <c r="AU103" s="210" t="s">
        <v>219</v>
      </c>
      <c r="AV103" s="210" t="s">
        <v>219</v>
      </c>
      <c r="AW103" s="74" t="s">
        <v>219</v>
      </c>
      <c r="AY103" s="89">
        <v>1996</v>
      </c>
    </row>
    <row r="104" spans="2:51">
      <c r="B104" s="90">
        <v>1997</v>
      </c>
      <c r="C104" s="73">
        <v>0</v>
      </c>
      <c r="D104" s="74">
        <v>0</v>
      </c>
      <c r="E104" s="74" t="s">
        <v>219</v>
      </c>
      <c r="F104" s="74" t="s">
        <v>219</v>
      </c>
      <c r="G104" s="74" t="s">
        <v>219</v>
      </c>
      <c r="H104" s="74" t="s">
        <v>219</v>
      </c>
      <c r="I104" s="74" t="s">
        <v>219</v>
      </c>
      <c r="J104" s="74" t="s">
        <v>219</v>
      </c>
      <c r="K104" s="74" t="s">
        <v>219</v>
      </c>
      <c r="L104" s="74" t="s">
        <v>219</v>
      </c>
      <c r="M104" s="74" t="s">
        <v>219</v>
      </c>
      <c r="N104" s="73" t="s">
        <v>219</v>
      </c>
      <c r="O104" s="210" t="s">
        <v>219</v>
      </c>
      <c r="P104" s="210" t="s">
        <v>219</v>
      </c>
      <c r="R104" s="90">
        <v>1997</v>
      </c>
      <c r="S104" s="73">
        <v>0</v>
      </c>
      <c r="T104" s="74">
        <v>0</v>
      </c>
      <c r="U104" s="74" t="s">
        <v>219</v>
      </c>
      <c r="V104" s="74" t="s">
        <v>219</v>
      </c>
      <c r="W104" s="74" t="s">
        <v>219</v>
      </c>
      <c r="X104" s="74" t="s">
        <v>219</v>
      </c>
      <c r="Y104" s="74" t="s">
        <v>219</v>
      </c>
      <c r="Z104" s="74" t="s">
        <v>219</v>
      </c>
      <c r="AA104" s="74" t="s">
        <v>219</v>
      </c>
      <c r="AB104" s="74" t="s">
        <v>219</v>
      </c>
      <c r="AC104" s="74" t="s">
        <v>219</v>
      </c>
      <c r="AD104" s="73" t="s">
        <v>219</v>
      </c>
      <c r="AE104" s="210" t="s">
        <v>219</v>
      </c>
      <c r="AF104" s="210" t="s">
        <v>219</v>
      </c>
      <c r="AH104" s="90">
        <v>1997</v>
      </c>
      <c r="AI104" s="73">
        <v>0</v>
      </c>
      <c r="AJ104" s="74">
        <v>0</v>
      </c>
      <c r="AK104" s="74" t="s">
        <v>219</v>
      </c>
      <c r="AL104" s="74" t="s">
        <v>219</v>
      </c>
      <c r="AM104" s="74" t="s">
        <v>219</v>
      </c>
      <c r="AN104" s="74" t="s">
        <v>219</v>
      </c>
      <c r="AO104" s="74" t="s">
        <v>219</v>
      </c>
      <c r="AP104" s="74" t="s">
        <v>219</v>
      </c>
      <c r="AQ104" s="74" t="s">
        <v>219</v>
      </c>
      <c r="AR104" s="74" t="s">
        <v>219</v>
      </c>
      <c r="AS104" s="74" t="s">
        <v>219</v>
      </c>
      <c r="AT104" s="73" t="s">
        <v>219</v>
      </c>
      <c r="AU104" s="210" t="s">
        <v>219</v>
      </c>
      <c r="AV104" s="210" t="s">
        <v>219</v>
      </c>
      <c r="AW104" s="74" t="s">
        <v>219</v>
      </c>
      <c r="AY104" s="90">
        <v>1997</v>
      </c>
    </row>
    <row r="105" spans="2:51">
      <c r="B105" s="90">
        <v>1998</v>
      </c>
      <c r="C105" s="73">
        <v>0</v>
      </c>
      <c r="D105" s="74">
        <v>0</v>
      </c>
      <c r="E105" s="74" t="s">
        <v>219</v>
      </c>
      <c r="F105" s="74" t="s">
        <v>219</v>
      </c>
      <c r="G105" s="74" t="s">
        <v>219</v>
      </c>
      <c r="H105" s="74" t="s">
        <v>219</v>
      </c>
      <c r="I105" s="74" t="s">
        <v>219</v>
      </c>
      <c r="J105" s="74" t="s">
        <v>219</v>
      </c>
      <c r="K105" s="74" t="s">
        <v>219</v>
      </c>
      <c r="L105" s="74" t="s">
        <v>219</v>
      </c>
      <c r="M105" s="74" t="s">
        <v>219</v>
      </c>
      <c r="N105" s="73" t="s">
        <v>219</v>
      </c>
      <c r="O105" s="210" t="s">
        <v>219</v>
      </c>
      <c r="P105" s="210" t="s">
        <v>219</v>
      </c>
      <c r="R105" s="90">
        <v>1998</v>
      </c>
      <c r="S105" s="73">
        <v>0</v>
      </c>
      <c r="T105" s="74">
        <v>0</v>
      </c>
      <c r="U105" s="74" t="s">
        <v>219</v>
      </c>
      <c r="V105" s="74" t="s">
        <v>219</v>
      </c>
      <c r="W105" s="74" t="s">
        <v>219</v>
      </c>
      <c r="X105" s="74" t="s">
        <v>219</v>
      </c>
      <c r="Y105" s="74" t="s">
        <v>219</v>
      </c>
      <c r="Z105" s="74" t="s">
        <v>219</v>
      </c>
      <c r="AA105" s="74" t="s">
        <v>219</v>
      </c>
      <c r="AB105" s="74" t="s">
        <v>219</v>
      </c>
      <c r="AC105" s="74" t="s">
        <v>219</v>
      </c>
      <c r="AD105" s="73" t="s">
        <v>219</v>
      </c>
      <c r="AE105" s="210" t="s">
        <v>219</v>
      </c>
      <c r="AF105" s="210" t="s">
        <v>219</v>
      </c>
      <c r="AH105" s="90">
        <v>1998</v>
      </c>
      <c r="AI105" s="73">
        <v>0</v>
      </c>
      <c r="AJ105" s="74">
        <v>0</v>
      </c>
      <c r="AK105" s="74" t="s">
        <v>219</v>
      </c>
      <c r="AL105" s="74" t="s">
        <v>219</v>
      </c>
      <c r="AM105" s="74" t="s">
        <v>219</v>
      </c>
      <c r="AN105" s="74" t="s">
        <v>219</v>
      </c>
      <c r="AO105" s="74" t="s">
        <v>219</v>
      </c>
      <c r="AP105" s="74" t="s">
        <v>219</v>
      </c>
      <c r="AQ105" s="74" t="s">
        <v>219</v>
      </c>
      <c r="AR105" s="74" t="s">
        <v>219</v>
      </c>
      <c r="AS105" s="74" t="s">
        <v>219</v>
      </c>
      <c r="AT105" s="73" t="s">
        <v>219</v>
      </c>
      <c r="AU105" s="210" t="s">
        <v>219</v>
      </c>
      <c r="AV105" s="210" t="s">
        <v>219</v>
      </c>
      <c r="AW105" s="74" t="s">
        <v>219</v>
      </c>
      <c r="AY105" s="90">
        <v>1998</v>
      </c>
    </row>
    <row r="106" spans="2:51">
      <c r="B106" s="90">
        <v>1999</v>
      </c>
      <c r="C106" s="73">
        <v>0</v>
      </c>
      <c r="D106" s="74">
        <v>0</v>
      </c>
      <c r="E106" s="74" t="s">
        <v>219</v>
      </c>
      <c r="F106" s="74" t="s">
        <v>219</v>
      </c>
      <c r="G106" s="74" t="s">
        <v>219</v>
      </c>
      <c r="H106" s="74" t="s">
        <v>219</v>
      </c>
      <c r="I106" s="74" t="s">
        <v>219</v>
      </c>
      <c r="J106" s="74" t="s">
        <v>219</v>
      </c>
      <c r="K106" s="74" t="s">
        <v>219</v>
      </c>
      <c r="L106" s="74" t="s">
        <v>219</v>
      </c>
      <c r="M106" s="74" t="s">
        <v>219</v>
      </c>
      <c r="N106" s="73" t="s">
        <v>219</v>
      </c>
      <c r="O106" s="210" t="s">
        <v>219</v>
      </c>
      <c r="P106" s="210" t="s">
        <v>219</v>
      </c>
      <c r="R106" s="90">
        <v>1999</v>
      </c>
      <c r="S106" s="73">
        <v>0</v>
      </c>
      <c r="T106" s="74">
        <v>0</v>
      </c>
      <c r="U106" s="74" t="s">
        <v>219</v>
      </c>
      <c r="V106" s="74" t="s">
        <v>219</v>
      </c>
      <c r="W106" s="74" t="s">
        <v>219</v>
      </c>
      <c r="X106" s="74" t="s">
        <v>219</v>
      </c>
      <c r="Y106" s="74" t="s">
        <v>219</v>
      </c>
      <c r="Z106" s="74" t="s">
        <v>219</v>
      </c>
      <c r="AA106" s="74" t="s">
        <v>219</v>
      </c>
      <c r="AB106" s="74" t="s">
        <v>219</v>
      </c>
      <c r="AC106" s="74" t="s">
        <v>219</v>
      </c>
      <c r="AD106" s="73" t="s">
        <v>219</v>
      </c>
      <c r="AE106" s="210" t="s">
        <v>219</v>
      </c>
      <c r="AF106" s="210" t="s">
        <v>219</v>
      </c>
      <c r="AH106" s="90">
        <v>1999</v>
      </c>
      <c r="AI106" s="73">
        <v>0</v>
      </c>
      <c r="AJ106" s="74">
        <v>0</v>
      </c>
      <c r="AK106" s="74" t="s">
        <v>219</v>
      </c>
      <c r="AL106" s="74" t="s">
        <v>219</v>
      </c>
      <c r="AM106" s="74" t="s">
        <v>219</v>
      </c>
      <c r="AN106" s="74" t="s">
        <v>219</v>
      </c>
      <c r="AO106" s="74" t="s">
        <v>219</v>
      </c>
      <c r="AP106" s="74" t="s">
        <v>219</v>
      </c>
      <c r="AQ106" s="74" t="s">
        <v>219</v>
      </c>
      <c r="AR106" s="74" t="s">
        <v>219</v>
      </c>
      <c r="AS106" s="74" t="s">
        <v>219</v>
      </c>
      <c r="AT106" s="73" t="s">
        <v>219</v>
      </c>
      <c r="AU106" s="210" t="s">
        <v>219</v>
      </c>
      <c r="AV106" s="210" t="s">
        <v>219</v>
      </c>
      <c r="AW106" s="74" t="s">
        <v>219</v>
      </c>
      <c r="AY106" s="90">
        <v>1999</v>
      </c>
    </row>
    <row r="107" spans="2:51">
      <c r="B107" s="90">
        <v>2000</v>
      </c>
      <c r="C107" s="73">
        <v>0</v>
      </c>
      <c r="D107" s="74">
        <v>0</v>
      </c>
      <c r="E107" s="74" t="s">
        <v>219</v>
      </c>
      <c r="F107" s="74" t="s">
        <v>219</v>
      </c>
      <c r="G107" s="74" t="s">
        <v>219</v>
      </c>
      <c r="H107" s="74" t="s">
        <v>219</v>
      </c>
      <c r="I107" s="74" t="s">
        <v>219</v>
      </c>
      <c r="J107" s="74" t="s">
        <v>219</v>
      </c>
      <c r="K107" s="74" t="s">
        <v>219</v>
      </c>
      <c r="L107" s="74" t="s">
        <v>219</v>
      </c>
      <c r="M107" s="74" t="s">
        <v>219</v>
      </c>
      <c r="N107" s="73" t="s">
        <v>219</v>
      </c>
      <c r="O107" s="210" t="s">
        <v>219</v>
      </c>
      <c r="P107" s="210" t="s">
        <v>219</v>
      </c>
      <c r="R107" s="90">
        <v>2000</v>
      </c>
      <c r="S107" s="73">
        <v>0</v>
      </c>
      <c r="T107" s="74">
        <v>0</v>
      </c>
      <c r="U107" s="74" t="s">
        <v>219</v>
      </c>
      <c r="V107" s="74" t="s">
        <v>219</v>
      </c>
      <c r="W107" s="74" t="s">
        <v>219</v>
      </c>
      <c r="X107" s="74" t="s">
        <v>219</v>
      </c>
      <c r="Y107" s="74" t="s">
        <v>219</v>
      </c>
      <c r="Z107" s="74" t="s">
        <v>219</v>
      </c>
      <c r="AA107" s="74" t="s">
        <v>219</v>
      </c>
      <c r="AB107" s="74" t="s">
        <v>219</v>
      </c>
      <c r="AC107" s="74" t="s">
        <v>219</v>
      </c>
      <c r="AD107" s="73" t="s">
        <v>219</v>
      </c>
      <c r="AE107" s="210" t="s">
        <v>219</v>
      </c>
      <c r="AF107" s="210" t="s">
        <v>219</v>
      </c>
      <c r="AH107" s="90">
        <v>2000</v>
      </c>
      <c r="AI107" s="73">
        <v>0</v>
      </c>
      <c r="AJ107" s="74">
        <v>0</v>
      </c>
      <c r="AK107" s="74" t="s">
        <v>219</v>
      </c>
      <c r="AL107" s="74" t="s">
        <v>219</v>
      </c>
      <c r="AM107" s="74" t="s">
        <v>219</v>
      </c>
      <c r="AN107" s="74" t="s">
        <v>219</v>
      </c>
      <c r="AO107" s="74" t="s">
        <v>219</v>
      </c>
      <c r="AP107" s="74" t="s">
        <v>219</v>
      </c>
      <c r="AQ107" s="74" t="s">
        <v>219</v>
      </c>
      <c r="AR107" s="74" t="s">
        <v>219</v>
      </c>
      <c r="AS107" s="74" t="s">
        <v>219</v>
      </c>
      <c r="AT107" s="73" t="s">
        <v>219</v>
      </c>
      <c r="AU107" s="210" t="s">
        <v>219</v>
      </c>
      <c r="AV107" s="210" t="s">
        <v>219</v>
      </c>
      <c r="AW107" s="74" t="s">
        <v>219</v>
      </c>
      <c r="AY107" s="90">
        <v>2000</v>
      </c>
    </row>
    <row r="108" spans="2:51">
      <c r="B108" s="90">
        <v>2001</v>
      </c>
      <c r="C108" s="73">
        <v>0</v>
      </c>
      <c r="D108" s="74">
        <v>0</v>
      </c>
      <c r="E108" s="74" t="s">
        <v>219</v>
      </c>
      <c r="F108" s="74" t="s">
        <v>219</v>
      </c>
      <c r="G108" s="74" t="s">
        <v>219</v>
      </c>
      <c r="H108" s="74" t="s">
        <v>219</v>
      </c>
      <c r="I108" s="74" t="s">
        <v>219</v>
      </c>
      <c r="J108" s="74" t="s">
        <v>219</v>
      </c>
      <c r="K108" s="74" t="s">
        <v>219</v>
      </c>
      <c r="L108" s="74" t="s">
        <v>219</v>
      </c>
      <c r="M108" s="74" t="s">
        <v>219</v>
      </c>
      <c r="N108" s="73" t="s">
        <v>219</v>
      </c>
      <c r="O108" s="210" t="s">
        <v>219</v>
      </c>
      <c r="P108" s="210" t="s">
        <v>219</v>
      </c>
      <c r="R108" s="90">
        <v>2001</v>
      </c>
      <c r="S108" s="73">
        <v>0</v>
      </c>
      <c r="T108" s="74">
        <v>0</v>
      </c>
      <c r="U108" s="74" t="s">
        <v>219</v>
      </c>
      <c r="V108" s="74" t="s">
        <v>219</v>
      </c>
      <c r="W108" s="74" t="s">
        <v>219</v>
      </c>
      <c r="X108" s="74" t="s">
        <v>219</v>
      </c>
      <c r="Y108" s="74" t="s">
        <v>219</v>
      </c>
      <c r="Z108" s="74" t="s">
        <v>219</v>
      </c>
      <c r="AA108" s="74" t="s">
        <v>219</v>
      </c>
      <c r="AB108" s="74" t="s">
        <v>219</v>
      </c>
      <c r="AC108" s="74" t="s">
        <v>219</v>
      </c>
      <c r="AD108" s="73" t="s">
        <v>219</v>
      </c>
      <c r="AE108" s="210" t="s">
        <v>219</v>
      </c>
      <c r="AF108" s="210" t="s">
        <v>219</v>
      </c>
      <c r="AH108" s="90">
        <v>2001</v>
      </c>
      <c r="AI108" s="73">
        <v>0</v>
      </c>
      <c r="AJ108" s="74">
        <v>0</v>
      </c>
      <c r="AK108" s="74" t="s">
        <v>219</v>
      </c>
      <c r="AL108" s="74" t="s">
        <v>219</v>
      </c>
      <c r="AM108" s="74" t="s">
        <v>219</v>
      </c>
      <c r="AN108" s="74" t="s">
        <v>219</v>
      </c>
      <c r="AO108" s="74" t="s">
        <v>219</v>
      </c>
      <c r="AP108" s="74" t="s">
        <v>219</v>
      </c>
      <c r="AQ108" s="74" t="s">
        <v>219</v>
      </c>
      <c r="AR108" s="74" t="s">
        <v>219</v>
      </c>
      <c r="AS108" s="74" t="s">
        <v>219</v>
      </c>
      <c r="AT108" s="73" t="s">
        <v>219</v>
      </c>
      <c r="AU108" s="210" t="s">
        <v>219</v>
      </c>
      <c r="AV108" s="210" t="s">
        <v>219</v>
      </c>
      <c r="AW108" s="74" t="s">
        <v>219</v>
      </c>
      <c r="AY108" s="90">
        <v>2001</v>
      </c>
    </row>
    <row r="109" spans="2:51">
      <c r="B109" s="90">
        <v>2002</v>
      </c>
      <c r="C109" s="73">
        <v>0</v>
      </c>
      <c r="D109" s="74">
        <v>0</v>
      </c>
      <c r="E109" s="74" t="s">
        <v>219</v>
      </c>
      <c r="F109" s="74" t="s">
        <v>219</v>
      </c>
      <c r="G109" s="74" t="s">
        <v>219</v>
      </c>
      <c r="H109" s="74" t="s">
        <v>219</v>
      </c>
      <c r="I109" s="74" t="s">
        <v>219</v>
      </c>
      <c r="J109" s="74" t="s">
        <v>219</v>
      </c>
      <c r="K109" s="74" t="s">
        <v>219</v>
      </c>
      <c r="L109" s="74" t="s">
        <v>219</v>
      </c>
      <c r="M109" s="74" t="s">
        <v>219</v>
      </c>
      <c r="N109" s="73" t="s">
        <v>219</v>
      </c>
      <c r="O109" s="210" t="s">
        <v>219</v>
      </c>
      <c r="P109" s="210" t="s">
        <v>219</v>
      </c>
      <c r="R109" s="90">
        <v>2002</v>
      </c>
      <c r="S109" s="73">
        <v>0</v>
      </c>
      <c r="T109" s="74">
        <v>0</v>
      </c>
      <c r="U109" s="74" t="s">
        <v>219</v>
      </c>
      <c r="V109" s="74" t="s">
        <v>219</v>
      </c>
      <c r="W109" s="74" t="s">
        <v>219</v>
      </c>
      <c r="X109" s="74" t="s">
        <v>219</v>
      </c>
      <c r="Y109" s="74" t="s">
        <v>219</v>
      </c>
      <c r="Z109" s="74" t="s">
        <v>219</v>
      </c>
      <c r="AA109" s="74" t="s">
        <v>219</v>
      </c>
      <c r="AB109" s="74" t="s">
        <v>219</v>
      </c>
      <c r="AC109" s="74" t="s">
        <v>219</v>
      </c>
      <c r="AD109" s="73" t="s">
        <v>219</v>
      </c>
      <c r="AE109" s="210" t="s">
        <v>219</v>
      </c>
      <c r="AF109" s="210" t="s">
        <v>219</v>
      </c>
      <c r="AH109" s="90">
        <v>2002</v>
      </c>
      <c r="AI109" s="73">
        <v>0</v>
      </c>
      <c r="AJ109" s="74">
        <v>0</v>
      </c>
      <c r="AK109" s="74" t="s">
        <v>219</v>
      </c>
      <c r="AL109" s="74" t="s">
        <v>219</v>
      </c>
      <c r="AM109" s="74" t="s">
        <v>219</v>
      </c>
      <c r="AN109" s="74" t="s">
        <v>219</v>
      </c>
      <c r="AO109" s="74" t="s">
        <v>219</v>
      </c>
      <c r="AP109" s="74" t="s">
        <v>219</v>
      </c>
      <c r="AQ109" s="74" t="s">
        <v>219</v>
      </c>
      <c r="AR109" s="74" t="s">
        <v>219</v>
      </c>
      <c r="AS109" s="74" t="s">
        <v>219</v>
      </c>
      <c r="AT109" s="73" t="s">
        <v>219</v>
      </c>
      <c r="AU109" s="210" t="s">
        <v>219</v>
      </c>
      <c r="AV109" s="210" t="s">
        <v>219</v>
      </c>
      <c r="AW109" s="74" t="s">
        <v>219</v>
      </c>
      <c r="AY109" s="90">
        <v>2002</v>
      </c>
    </row>
    <row r="110" spans="2:51">
      <c r="B110" s="90">
        <v>2003</v>
      </c>
      <c r="C110" s="73">
        <v>0</v>
      </c>
      <c r="D110" s="74">
        <v>0</v>
      </c>
      <c r="E110" s="74" t="s">
        <v>219</v>
      </c>
      <c r="F110" s="74" t="s">
        <v>219</v>
      </c>
      <c r="G110" s="74" t="s">
        <v>219</v>
      </c>
      <c r="H110" s="74" t="s">
        <v>219</v>
      </c>
      <c r="I110" s="74" t="s">
        <v>219</v>
      </c>
      <c r="J110" s="74" t="s">
        <v>219</v>
      </c>
      <c r="K110" s="74" t="s">
        <v>219</v>
      </c>
      <c r="L110" s="74" t="s">
        <v>219</v>
      </c>
      <c r="M110" s="74" t="s">
        <v>219</v>
      </c>
      <c r="N110" s="73" t="s">
        <v>219</v>
      </c>
      <c r="O110" s="210" t="s">
        <v>219</v>
      </c>
      <c r="P110" s="210" t="s">
        <v>219</v>
      </c>
      <c r="R110" s="90">
        <v>2003</v>
      </c>
      <c r="S110" s="73">
        <v>0</v>
      </c>
      <c r="T110" s="74">
        <v>0</v>
      </c>
      <c r="U110" s="74" t="s">
        <v>219</v>
      </c>
      <c r="V110" s="74" t="s">
        <v>219</v>
      </c>
      <c r="W110" s="74" t="s">
        <v>219</v>
      </c>
      <c r="X110" s="74" t="s">
        <v>219</v>
      </c>
      <c r="Y110" s="74" t="s">
        <v>219</v>
      </c>
      <c r="Z110" s="74" t="s">
        <v>219</v>
      </c>
      <c r="AA110" s="74" t="s">
        <v>219</v>
      </c>
      <c r="AB110" s="74" t="s">
        <v>219</v>
      </c>
      <c r="AC110" s="74" t="s">
        <v>219</v>
      </c>
      <c r="AD110" s="73" t="s">
        <v>219</v>
      </c>
      <c r="AE110" s="210" t="s">
        <v>219</v>
      </c>
      <c r="AF110" s="210" t="s">
        <v>219</v>
      </c>
      <c r="AH110" s="90">
        <v>2003</v>
      </c>
      <c r="AI110" s="73">
        <v>0</v>
      </c>
      <c r="AJ110" s="74">
        <v>0</v>
      </c>
      <c r="AK110" s="74" t="s">
        <v>219</v>
      </c>
      <c r="AL110" s="74" t="s">
        <v>219</v>
      </c>
      <c r="AM110" s="74" t="s">
        <v>219</v>
      </c>
      <c r="AN110" s="74" t="s">
        <v>219</v>
      </c>
      <c r="AO110" s="74" t="s">
        <v>219</v>
      </c>
      <c r="AP110" s="74" t="s">
        <v>219</v>
      </c>
      <c r="AQ110" s="74" t="s">
        <v>219</v>
      </c>
      <c r="AR110" s="74" t="s">
        <v>219</v>
      </c>
      <c r="AS110" s="74" t="s">
        <v>219</v>
      </c>
      <c r="AT110" s="73" t="s">
        <v>219</v>
      </c>
      <c r="AU110" s="210" t="s">
        <v>219</v>
      </c>
      <c r="AV110" s="210" t="s">
        <v>219</v>
      </c>
      <c r="AW110" s="74" t="s">
        <v>219</v>
      </c>
      <c r="AY110" s="90">
        <v>2003</v>
      </c>
    </row>
    <row r="111" spans="2:51">
      <c r="B111" s="90">
        <v>2004</v>
      </c>
      <c r="C111" s="73">
        <v>0</v>
      </c>
      <c r="D111" s="74">
        <v>0</v>
      </c>
      <c r="E111" s="74" t="s">
        <v>219</v>
      </c>
      <c r="F111" s="74" t="s">
        <v>219</v>
      </c>
      <c r="G111" s="74" t="s">
        <v>219</v>
      </c>
      <c r="H111" s="74" t="s">
        <v>219</v>
      </c>
      <c r="I111" s="74" t="s">
        <v>219</v>
      </c>
      <c r="J111" s="74" t="s">
        <v>219</v>
      </c>
      <c r="K111" s="74" t="s">
        <v>219</v>
      </c>
      <c r="L111" s="74" t="s">
        <v>219</v>
      </c>
      <c r="M111" s="74" t="s">
        <v>219</v>
      </c>
      <c r="N111" s="73" t="s">
        <v>219</v>
      </c>
      <c r="O111" s="210" t="s">
        <v>219</v>
      </c>
      <c r="P111" s="210" t="s">
        <v>219</v>
      </c>
      <c r="R111" s="90">
        <v>2004</v>
      </c>
      <c r="S111" s="73">
        <v>0</v>
      </c>
      <c r="T111" s="74">
        <v>0</v>
      </c>
      <c r="U111" s="74" t="s">
        <v>219</v>
      </c>
      <c r="V111" s="74" t="s">
        <v>219</v>
      </c>
      <c r="W111" s="74" t="s">
        <v>219</v>
      </c>
      <c r="X111" s="74" t="s">
        <v>219</v>
      </c>
      <c r="Y111" s="74" t="s">
        <v>219</v>
      </c>
      <c r="Z111" s="74" t="s">
        <v>219</v>
      </c>
      <c r="AA111" s="74" t="s">
        <v>219</v>
      </c>
      <c r="AB111" s="74" t="s">
        <v>219</v>
      </c>
      <c r="AC111" s="74" t="s">
        <v>219</v>
      </c>
      <c r="AD111" s="73" t="s">
        <v>219</v>
      </c>
      <c r="AE111" s="210" t="s">
        <v>219</v>
      </c>
      <c r="AF111" s="210" t="s">
        <v>219</v>
      </c>
      <c r="AH111" s="90">
        <v>2004</v>
      </c>
      <c r="AI111" s="73">
        <v>0</v>
      </c>
      <c r="AJ111" s="74">
        <v>0</v>
      </c>
      <c r="AK111" s="74" t="s">
        <v>219</v>
      </c>
      <c r="AL111" s="74" t="s">
        <v>219</v>
      </c>
      <c r="AM111" s="74" t="s">
        <v>219</v>
      </c>
      <c r="AN111" s="74" t="s">
        <v>219</v>
      </c>
      <c r="AO111" s="74" t="s">
        <v>219</v>
      </c>
      <c r="AP111" s="74" t="s">
        <v>219</v>
      </c>
      <c r="AQ111" s="74" t="s">
        <v>219</v>
      </c>
      <c r="AR111" s="74" t="s">
        <v>219</v>
      </c>
      <c r="AS111" s="74" t="s">
        <v>219</v>
      </c>
      <c r="AT111" s="73" t="s">
        <v>219</v>
      </c>
      <c r="AU111" s="210" t="s">
        <v>219</v>
      </c>
      <c r="AV111" s="210" t="s">
        <v>219</v>
      </c>
      <c r="AW111" s="74" t="s">
        <v>219</v>
      </c>
      <c r="AY111" s="90">
        <v>2004</v>
      </c>
    </row>
    <row r="112" spans="2:51">
      <c r="B112" s="90">
        <v>2005</v>
      </c>
      <c r="C112" s="73">
        <v>0</v>
      </c>
      <c r="D112" s="74">
        <v>0</v>
      </c>
      <c r="E112" s="74" t="s">
        <v>219</v>
      </c>
      <c r="F112" s="74" t="s">
        <v>219</v>
      </c>
      <c r="G112" s="74" t="s">
        <v>219</v>
      </c>
      <c r="H112" s="74" t="s">
        <v>219</v>
      </c>
      <c r="I112" s="74" t="s">
        <v>219</v>
      </c>
      <c r="J112" s="74" t="s">
        <v>219</v>
      </c>
      <c r="K112" s="74" t="s">
        <v>219</v>
      </c>
      <c r="L112" s="74" t="s">
        <v>219</v>
      </c>
      <c r="M112" s="74" t="s">
        <v>219</v>
      </c>
      <c r="N112" s="73" t="s">
        <v>219</v>
      </c>
      <c r="O112" s="210" t="s">
        <v>219</v>
      </c>
      <c r="P112" s="210" t="s">
        <v>219</v>
      </c>
      <c r="R112" s="90">
        <v>2005</v>
      </c>
      <c r="S112" s="73">
        <v>0</v>
      </c>
      <c r="T112" s="74">
        <v>0</v>
      </c>
      <c r="U112" s="74" t="s">
        <v>219</v>
      </c>
      <c r="V112" s="74" t="s">
        <v>219</v>
      </c>
      <c r="W112" s="74" t="s">
        <v>219</v>
      </c>
      <c r="X112" s="74" t="s">
        <v>219</v>
      </c>
      <c r="Y112" s="74" t="s">
        <v>219</v>
      </c>
      <c r="Z112" s="74" t="s">
        <v>219</v>
      </c>
      <c r="AA112" s="74" t="s">
        <v>219</v>
      </c>
      <c r="AB112" s="74" t="s">
        <v>219</v>
      </c>
      <c r="AC112" s="74" t="s">
        <v>219</v>
      </c>
      <c r="AD112" s="73" t="s">
        <v>219</v>
      </c>
      <c r="AE112" s="210" t="s">
        <v>219</v>
      </c>
      <c r="AF112" s="210" t="s">
        <v>219</v>
      </c>
      <c r="AH112" s="90">
        <v>2005</v>
      </c>
      <c r="AI112" s="73">
        <v>0</v>
      </c>
      <c r="AJ112" s="74">
        <v>0</v>
      </c>
      <c r="AK112" s="74" t="s">
        <v>219</v>
      </c>
      <c r="AL112" s="74" t="s">
        <v>219</v>
      </c>
      <c r="AM112" s="74" t="s">
        <v>219</v>
      </c>
      <c r="AN112" s="74" t="s">
        <v>219</v>
      </c>
      <c r="AO112" s="74" t="s">
        <v>219</v>
      </c>
      <c r="AP112" s="74" t="s">
        <v>219</v>
      </c>
      <c r="AQ112" s="74" t="s">
        <v>219</v>
      </c>
      <c r="AR112" s="74" t="s">
        <v>219</v>
      </c>
      <c r="AS112" s="74" t="s">
        <v>219</v>
      </c>
      <c r="AT112" s="73" t="s">
        <v>219</v>
      </c>
      <c r="AU112" s="210" t="s">
        <v>219</v>
      </c>
      <c r="AV112" s="210" t="s">
        <v>219</v>
      </c>
      <c r="AW112" s="74" t="s">
        <v>219</v>
      </c>
      <c r="AY112" s="90">
        <v>2005</v>
      </c>
    </row>
    <row r="113" spans="2:51">
      <c r="B113" s="90">
        <v>2006</v>
      </c>
      <c r="C113" s="73">
        <v>0</v>
      </c>
      <c r="D113" s="74">
        <v>0</v>
      </c>
      <c r="E113" s="74" t="s">
        <v>219</v>
      </c>
      <c r="F113" s="74" t="s">
        <v>219</v>
      </c>
      <c r="G113" s="74" t="s">
        <v>219</v>
      </c>
      <c r="H113" s="74" t="s">
        <v>219</v>
      </c>
      <c r="I113" s="74" t="s">
        <v>219</v>
      </c>
      <c r="J113" s="74" t="s">
        <v>219</v>
      </c>
      <c r="K113" s="74" t="s">
        <v>219</v>
      </c>
      <c r="L113" s="74" t="s">
        <v>219</v>
      </c>
      <c r="M113" s="74" t="s">
        <v>219</v>
      </c>
      <c r="N113" s="73" t="s">
        <v>219</v>
      </c>
      <c r="O113" s="210" t="s">
        <v>219</v>
      </c>
      <c r="P113" s="210" t="s">
        <v>219</v>
      </c>
      <c r="R113" s="90">
        <v>2006</v>
      </c>
      <c r="S113" s="73">
        <v>0</v>
      </c>
      <c r="T113" s="74">
        <v>0</v>
      </c>
      <c r="U113" s="74" t="s">
        <v>219</v>
      </c>
      <c r="V113" s="74" t="s">
        <v>219</v>
      </c>
      <c r="W113" s="74" t="s">
        <v>219</v>
      </c>
      <c r="X113" s="74" t="s">
        <v>219</v>
      </c>
      <c r="Y113" s="74" t="s">
        <v>219</v>
      </c>
      <c r="Z113" s="74" t="s">
        <v>219</v>
      </c>
      <c r="AA113" s="74" t="s">
        <v>219</v>
      </c>
      <c r="AB113" s="74" t="s">
        <v>219</v>
      </c>
      <c r="AC113" s="74" t="s">
        <v>219</v>
      </c>
      <c r="AD113" s="73" t="s">
        <v>219</v>
      </c>
      <c r="AE113" s="210" t="s">
        <v>219</v>
      </c>
      <c r="AF113" s="210" t="s">
        <v>219</v>
      </c>
      <c r="AH113" s="90">
        <v>2006</v>
      </c>
      <c r="AI113" s="73">
        <v>0</v>
      </c>
      <c r="AJ113" s="74">
        <v>0</v>
      </c>
      <c r="AK113" s="74" t="s">
        <v>219</v>
      </c>
      <c r="AL113" s="74" t="s">
        <v>219</v>
      </c>
      <c r="AM113" s="74" t="s">
        <v>219</v>
      </c>
      <c r="AN113" s="74" t="s">
        <v>219</v>
      </c>
      <c r="AO113" s="74" t="s">
        <v>219</v>
      </c>
      <c r="AP113" s="74" t="s">
        <v>219</v>
      </c>
      <c r="AQ113" s="74" t="s">
        <v>219</v>
      </c>
      <c r="AR113" s="74" t="s">
        <v>219</v>
      </c>
      <c r="AS113" s="74" t="s">
        <v>219</v>
      </c>
      <c r="AT113" s="73" t="s">
        <v>219</v>
      </c>
      <c r="AU113" s="210" t="s">
        <v>219</v>
      </c>
      <c r="AV113" s="210" t="s">
        <v>219</v>
      </c>
      <c r="AW113" s="74" t="s">
        <v>219</v>
      </c>
      <c r="AY113" s="90">
        <v>2006</v>
      </c>
    </row>
    <row r="114" spans="2:51">
      <c r="B114" s="90">
        <v>2007</v>
      </c>
      <c r="C114" s="73">
        <v>0</v>
      </c>
      <c r="D114" s="74">
        <v>0</v>
      </c>
      <c r="E114" s="74" t="s">
        <v>219</v>
      </c>
      <c r="F114" s="74" t="s">
        <v>219</v>
      </c>
      <c r="G114" s="74" t="s">
        <v>219</v>
      </c>
      <c r="H114" s="74" t="s">
        <v>219</v>
      </c>
      <c r="I114" s="74" t="s">
        <v>219</v>
      </c>
      <c r="J114" s="74" t="s">
        <v>219</v>
      </c>
      <c r="K114" s="74" t="s">
        <v>219</v>
      </c>
      <c r="L114" s="74" t="s">
        <v>219</v>
      </c>
      <c r="M114" s="74" t="s">
        <v>219</v>
      </c>
      <c r="N114" s="73" t="s">
        <v>219</v>
      </c>
      <c r="O114" s="210" t="s">
        <v>219</v>
      </c>
      <c r="P114" s="210" t="s">
        <v>219</v>
      </c>
      <c r="R114" s="90">
        <v>2007</v>
      </c>
      <c r="S114" s="73">
        <v>0</v>
      </c>
      <c r="T114" s="74">
        <v>0</v>
      </c>
      <c r="U114" s="74" t="s">
        <v>219</v>
      </c>
      <c r="V114" s="74" t="s">
        <v>219</v>
      </c>
      <c r="W114" s="74" t="s">
        <v>219</v>
      </c>
      <c r="X114" s="74" t="s">
        <v>219</v>
      </c>
      <c r="Y114" s="74" t="s">
        <v>219</v>
      </c>
      <c r="Z114" s="74" t="s">
        <v>219</v>
      </c>
      <c r="AA114" s="74" t="s">
        <v>219</v>
      </c>
      <c r="AB114" s="74" t="s">
        <v>219</v>
      </c>
      <c r="AC114" s="74" t="s">
        <v>219</v>
      </c>
      <c r="AD114" s="73" t="s">
        <v>219</v>
      </c>
      <c r="AE114" s="210" t="s">
        <v>219</v>
      </c>
      <c r="AF114" s="210" t="s">
        <v>219</v>
      </c>
      <c r="AH114" s="90">
        <v>2007</v>
      </c>
      <c r="AI114" s="73">
        <v>0</v>
      </c>
      <c r="AJ114" s="74">
        <v>0</v>
      </c>
      <c r="AK114" s="74" t="s">
        <v>219</v>
      </c>
      <c r="AL114" s="74" t="s">
        <v>219</v>
      </c>
      <c r="AM114" s="74" t="s">
        <v>219</v>
      </c>
      <c r="AN114" s="74" t="s">
        <v>219</v>
      </c>
      <c r="AO114" s="74" t="s">
        <v>219</v>
      </c>
      <c r="AP114" s="74" t="s">
        <v>219</v>
      </c>
      <c r="AQ114" s="74" t="s">
        <v>219</v>
      </c>
      <c r="AR114" s="74" t="s">
        <v>219</v>
      </c>
      <c r="AS114" s="74" t="s">
        <v>219</v>
      </c>
      <c r="AT114" s="73" t="s">
        <v>219</v>
      </c>
      <c r="AU114" s="210" t="s">
        <v>219</v>
      </c>
      <c r="AV114" s="210" t="s">
        <v>219</v>
      </c>
      <c r="AW114" s="74" t="s">
        <v>219</v>
      </c>
      <c r="AY114" s="90">
        <v>2007</v>
      </c>
    </row>
    <row r="115" spans="2:51">
      <c r="B115" s="90">
        <v>2008</v>
      </c>
      <c r="C115" s="73">
        <v>0</v>
      </c>
      <c r="D115" s="74">
        <v>0</v>
      </c>
      <c r="E115" s="74" t="s">
        <v>219</v>
      </c>
      <c r="F115" s="74" t="s">
        <v>219</v>
      </c>
      <c r="G115" s="74" t="s">
        <v>219</v>
      </c>
      <c r="H115" s="74" t="s">
        <v>219</v>
      </c>
      <c r="I115" s="74" t="s">
        <v>219</v>
      </c>
      <c r="J115" s="74" t="s">
        <v>219</v>
      </c>
      <c r="K115" s="74" t="s">
        <v>219</v>
      </c>
      <c r="L115" s="74" t="s">
        <v>219</v>
      </c>
      <c r="M115" s="74" t="s">
        <v>219</v>
      </c>
      <c r="N115" s="73" t="s">
        <v>219</v>
      </c>
      <c r="O115" s="210" t="s">
        <v>219</v>
      </c>
      <c r="P115" s="210" t="s">
        <v>219</v>
      </c>
      <c r="R115" s="90">
        <v>2008</v>
      </c>
      <c r="S115" s="73">
        <v>0</v>
      </c>
      <c r="T115" s="74">
        <v>0</v>
      </c>
      <c r="U115" s="74" t="s">
        <v>219</v>
      </c>
      <c r="V115" s="74" t="s">
        <v>219</v>
      </c>
      <c r="W115" s="74" t="s">
        <v>219</v>
      </c>
      <c r="X115" s="74" t="s">
        <v>219</v>
      </c>
      <c r="Y115" s="74" t="s">
        <v>219</v>
      </c>
      <c r="Z115" s="74" t="s">
        <v>219</v>
      </c>
      <c r="AA115" s="74" t="s">
        <v>219</v>
      </c>
      <c r="AB115" s="74" t="s">
        <v>219</v>
      </c>
      <c r="AC115" s="74" t="s">
        <v>219</v>
      </c>
      <c r="AD115" s="73" t="s">
        <v>219</v>
      </c>
      <c r="AE115" s="210" t="s">
        <v>219</v>
      </c>
      <c r="AF115" s="210" t="s">
        <v>219</v>
      </c>
      <c r="AH115" s="90">
        <v>2008</v>
      </c>
      <c r="AI115" s="73">
        <v>0</v>
      </c>
      <c r="AJ115" s="74">
        <v>0</v>
      </c>
      <c r="AK115" s="74" t="s">
        <v>219</v>
      </c>
      <c r="AL115" s="74" t="s">
        <v>219</v>
      </c>
      <c r="AM115" s="74" t="s">
        <v>219</v>
      </c>
      <c r="AN115" s="74" t="s">
        <v>219</v>
      </c>
      <c r="AO115" s="74" t="s">
        <v>219</v>
      </c>
      <c r="AP115" s="74" t="s">
        <v>219</v>
      </c>
      <c r="AQ115" s="74" t="s">
        <v>219</v>
      </c>
      <c r="AR115" s="74" t="s">
        <v>219</v>
      </c>
      <c r="AS115" s="74" t="s">
        <v>219</v>
      </c>
      <c r="AT115" s="73" t="s">
        <v>219</v>
      </c>
      <c r="AU115" s="210" t="s">
        <v>219</v>
      </c>
      <c r="AV115" s="210" t="s">
        <v>219</v>
      </c>
      <c r="AW115" s="74" t="s">
        <v>219</v>
      </c>
      <c r="AY115" s="90">
        <v>2008</v>
      </c>
    </row>
    <row r="116" spans="2:51">
      <c r="B116" s="90">
        <v>2009</v>
      </c>
      <c r="C116" s="73">
        <v>0</v>
      </c>
      <c r="D116" s="74">
        <v>0</v>
      </c>
      <c r="E116" s="74" t="s">
        <v>219</v>
      </c>
      <c r="F116" s="74" t="s">
        <v>219</v>
      </c>
      <c r="G116" s="74" t="s">
        <v>219</v>
      </c>
      <c r="H116" s="74" t="s">
        <v>219</v>
      </c>
      <c r="I116" s="74" t="s">
        <v>219</v>
      </c>
      <c r="J116" s="74" t="s">
        <v>219</v>
      </c>
      <c r="K116" s="74" t="s">
        <v>219</v>
      </c>
      <c r="L116" s="74" t="s">
        <v>219</v>
      </c>
      <c r="M116" s="74" t="s">
        <v>219</v>
      </c>
      <c r="N116" s="73" t="s">
        <v>219</v>
      </c>
      <c r="O116" s="210" t="s">
        <v>219</v>
      </c>
      <c r="P116" s="210" t="s">
        <v>219</v>
      </c>
      <c r="R116" s="90">
        <v>2009</v>
      </c>
      <c r="S116" s="73">
        <v>0</v>
      </c>
      <c r="T116" s="74">
        <v>0</v>
      </c>
      <c r="U116" s="74" t="s">
        <v>219</v>
      </c>
      <c r="V116" s="74" t="s">
        <v>219</v>
      </c>
      <c r="W116" s="74" t="s">
        <v>219</v>
      </c>
      <c r="X116" s="74" t="s">
        <v>219</v>
      </c>
      <c r="Y116" s="74" t="s">
        <v>219</v>
      </c>
      <c r="Z116" s="74" t="s">
        <v>219</v>
      </c>
      <c r="AA116" s="74" t="s">
        <v>219</v>
      </c>
      <c r="AB116" s="74" t="s">
        <v>219</v>
      </c>
      <c r="AC116" s="74" t="s">
        <v>219</v>
      </c>
      <c r="AD116" s="73" t="s">
        <v>219</v>
      </c>
      <c r="AE116" s="210" t="s">
        <v>219</v>
      </c>
      <c r="AF116" s="210" t="s">
        <v>219</v>
      </c>
      <c r="AH116" s="90">
        <v>2009</v>
      </c>
      <c r="AI116" s="73">
        <v>0</v>
      </c>
      <c r="AJ116" s="74">
        <v>0</v>
      </c>
      <c r="AK116" s="74" t="s">
        <v>219</v>
      </c>
      <c r="AL116" s="74" t="s">
        <v>219</v>
      </c>
      <c r="AM116" s="74" t="s">
        <v>219</v>
      </c>
      <c r="AN116" s="74" t="s">
        <v>219</v>
      </c>
      <c r="AO116" s="74" t="s">
        <v>219</v>
      </c>
      <c r="AP116" s="74" t="s">
        <v>219</v>
      </c>
      <c r="AQ116" s="74" t="s">
        <v>219</v>
      </c>
      <c r="AR116" s="74" t="s">
        <v>219</v>
      </c>
      <c r="AS116" s="74" t="s">
        <v>219</v>
      </c>
      <c r="AT116" s="73" t="s">
        <v>219</v>
      </c>
      <c r="AU116" s="210" t="s">
        <v>219</v>
      </c>
      <c r="AV116" s="210" t="s">
        <v>219</v>
      </c>
      <c r="AW116" s="74" t="s">
        <v>219</v>
      </c>
      <c r="AY116" s="90">
        <v>2009</v>
      </c>
    </row>
    <row r="117" spans="2:51">
      <c r="B117" s="90">
        <v>2010</v>
      </c>
      <c r="C117" s="73">
        <v>0</v>
      </c>
      <c r="D117" s="74">
        <v>0</v>
      </c>
      <c r="E117" s="74" t="s">
        <v>219</v>
      </c>
      <c r="F117" s="74" t="s">
        <v>219</v>
      </c>
      <c r="G117" s="74" t="s">
        <v>219</v>
      </c>
      <c r="H117" s="74" t="s">
        <v>219</v>
      </c>
      <c r="I117" s="74" t="s">
        <v>219</v>
      </c>
      <c r="J117" s="74" t="s">
        <v>219</v>
      </c>
      <c r="K117" s="74" t="s">
        <v>219</v>
      </c>
      <c r="L117" s="74" t="s">
        <v>219</v>
      </c>
      <c r="M117" s="74" t="s">
        <v>219</v>
      </c>
      <c r="N117" s="73" t="s">
        <v>219</v>
      </c>
      <c r="O117" s="210" t="s">
        <v>219</v>
      </c>
      <c r="P117" s="210" t="s">
        <v>219</v>
      </c>
      <c r="R117" s="90">
        <v>2010</v>
      </c>
      <c r="S117" s="73">
        <v>0</v>
      </c>
      <c r="T117" s="74">
        <v>0</v>
      </c>
      <c r="U117" s="74" t="s">
        <v>219</v>
      </c>
      <c r="V117" s="74" t="s">
        <v>219</v>
      </c>
      <c r="W117" s="74" t="s">
        <v>219</v>
      </c>
      <c r="X117" s="74" t="s">
        <v>219</v>
      </c>
      <c r="Y117" s="74" t="s">
        <v>219</v>
      </c>
      <c r="Z117" s="74" t="s">
        <v>219</v>
      </c>
      <c r="AA117" s="74" t="s">
        <v>219</v>
      </c>
      <c r="AB117" s="74" t="s">
        <v>219</v>
      </c>
      <c r="AC117" s="74" t="s">
        <v>219</v>
      </c>
      <c r="AD117" s="73" t="s">
        <v>219</v>
      </c>
      <c r="AE117" s="210" t="s">
        <v>219</v>
      </c>
      <c r="AF117" s="210" t="s">
        <v>219</v>
      </c>
      <c r="AH117" s="90">
        <v>2010</v>
      </c>
      <c r="AI117" s="73">
        <v>0</v>
      </c>
      <c r="AJ117" s="74">
        <v>0</v>
      </c>
      <c r="AK117" s="74" t="s">
        <v>219</v>
      </c>
      <c r="AL117" s="74" t="s">
        <v>219</v>
      </c>
      <c r="AM117" s="74" t="s">
        <v>219</v>
      </c>
      <c r="AN117" s="74" t="s">
        <v>219</v>
      </c>
      <c r="AO117" s="74" t="s">
        <v>219</v>
      </c>
      <c r="AP117" s="74" t="s">
        <v>219</v>
      </c>
      <c r="AQ117" s="74" t="s">
        <v>219</v>
      </c>
      <c r="AR117" s="74" t="s">
        <v>219</v>
      </c>
      <c r="AS117" s="74" t="s">
        <v>219</v>
      </c>
      <c r="AT117" s="73" t="s">
        <v>219</v>
      </c>
      <c r="AU117" s="210" t="s">
        <v>219</v>
      </c>
      <c r="AV117" s="210" t="s">
        <v>219</v>
      </c>
      <c r="AW117" s="74" t="s">
        <v>219</v>
      </c>
      <c r="AY117" s="90">
        <v>2010</v>
      </c>
    </row>
    <row r="118" spans="2:51">
      <c r="B118" s="90">
        <v>2011</v>
      </c>
      <c r="C118" s="73">
        <v>0</v>
      </c>
      <c r="D118" s="74">
        <v>0</v>
      </c>
      <c r="E118" s="74" t="s">
        <v>219</v>
      </c>
      <c r="F118" s="74" t="s">
        <v>219</v>
      </c>
      <c r="G118" s="74" t="s">
        <v>219</v>
      </c>
      <c r="H118" s="74" t="s">
        <v>219</v>
      </c>
      <c r="I118" s="74" t="s">
        <v>219</v>
      </c>
      <c r="J118" s="74" t="s">
        <v>219</v>
      </c>
      <c r="K118" s="74" t="s">
        <v>219</v>
      </c>
      <c r="L118" s="74" t="s">
        <v>219</v>
      </c>
      <c r="M118" s="74" t="s">
        <v>219</v>
      </c>
      <c r="N118" s="73" t="s">
        <v>219</v>
      </c>
      <c r="O118" s="210" t="s">
        <v>219</v>
      </c>
      <c r="P118" s="210" t="s">
        <v>219</v>
      </c>
      <c r="R118" s="90">
        <v>2011</v>
      </c>
      <c r="S118" s="73">
        <v>0</v>
      </c>
      <c r="T118" s="74">
        <v>0</v>
      </c>
      <c r="U118" s="74" t="s">
        <v>219</v>
      </c>
      <c r="V118" s="74" t="s">
        <v>219</v>
      </c>
      <c r="W118" s="74" t="s">
        <v>219</v>
      </c>
      <c r="X118" s="74" t="s">
        <v>219</v>
      </c>
      <c r="Y118" s="74" t="s">
        <v>219</v>
      </c>
      <c r="Z118" s="74" t="s">
        <v>219</v>
      </c>
      <c r="AA118" s="74" t="s">
        <v>219</v>
      </c>
      <c r="AB118" s="74" t="s">
        <v>219</v>
      </c>
      <c r="AC118" s="74" t="s">
        <v>219</v>
      </c>
      <c r="AD118" s="73" t="s">
        <v>219</v>
      </c>
      <c r="AE118" s="210" t="s">
        <v>219</v>
      </c>
      <c r="AF118" s="210" t="s">
        <v>219</v>
      </c>
      <c r="AH118" s="90">
        <v>2011</v>
      </c>
      <c r="AI118" s="73">
        <v>0</v>
      </c>
      <c r="AJ118" s="74">
        <v>0</v>
      </c>
      <c r="AK118" s="74" t="s">
        <v>219</v>
      </c>
      <c r="AL118" s="74" t="s">
        <v>219</v>
      </c>
      <c r="AM118" s="74" t="s">
        <v>219</v>
      </c>
      <c r="AN118" s="74" t="s">
        <v>219</v>
      </c>
      <c r="AO118" s="74" t="s">
        <v>219</v>
      </c>
      <c r="AP118" s="74" t="s">
        <v>219</v>
      </c>
      <c r="AQ118" s="74" t="s">
        <v>219</v>
      </c>
      <c r="AR118" s="74" t="s">
        <v>219</v>
      </c>
      <c r="AS118" s="74" t="s">
        <v>219</v>
      </c>
      <c r="AT118" s="73" t="s">
        <v>219</v>
      </c>
      <c r="AU118" s="210" t="s">
        <v>219</v>
      </c>
      <c r="AV118" s="210" t="s">
        <v>219</v>
      </c>
      <c r="AW118" s="74" t="s">
        <v>219</v>
      </c>
      <c r="AY118" s="90">
        <v>2011</v>
      </c>
    </row>
    <row r="119" spans="2:51">
      <c r="B119" s="90">
        <v>2012</v>
      </c>
      <c r="C119" s="73">
        <v>0</v>
      </c>
      <c r="D119" s="74">
        <v>0</v>
      </c>
      <c r="E119" s="74" t="s">
        <v>219</v>
      </c>
      <c r="F119" s="74" t="s">
        <v>219</v>
      </c>
      <c r="G119" s="74" t="s">
        <v>219</v>
      </c>
      <c r="H119" s="74" t="s">
        <v>219</v>
      </c>
      <c r="I119" s="74" t="s">
        <v>219</v>
      </c>
      <c r="J119" s="74" t="s">
        <v>219</v>
      </c>
      <c r="K119" s="74" t="s">
        <v>219</v>
      </c>
      <c r="L119" s="74" t="s">
        <v>219</v>
      </c>
      <c r="M119" s="74" t="s">
        <v>219</v>
      </c>
      <c r="N119" s="73" t="s">
        <v>219</v>
      </c>
      <c r="O119" s="210" t="s">
        <v>219</v>
      </c>
      <c r="P119" s="210" t="s">
        <v>219</v>
      </c>
      <c r="R119" s="90">
        <v>2012</v>
      </c>
      <c r="S119" s="73">
        <v>0</v>
      </c>
      <c r="T119" s="74">
        <v>0</v>
      </c>
      <c r="U119" s="74" t="s">
        <v>219</v>
      </c>
      <c r="V119" s="74" t="s">
        <v>219</v>
      </c>
      <c r="W119" s="74" t="s">
        <v>219</v>
      </c>
      <c r="X119" s="74" t="s">
        <v>219</v>
      </c>
      <c r="Y119" s="74" t="s">
        <v>219</v>
      </c>
      <c r="Z119" s="74" t="s">
        <v>219</v>
      </c>
      <c r="AA119" s="74" t="s">
        <v>219</v>
      </c>
      <c r="AB119" s="74" t="s">
        <v>219</v>
      </c>
      <c r="AC119" s="74" t="s">
        <v>219</v>
      </c>
      <c r="AD119" s="73" t="s">
        <v>219</v>
      </c>
      <c r="AE119" s="210" t="s">
        <v>219</v>
      </c>
      <c r="AF119" s="210" t="s">
        <v>219</v>
      </c>
      <c r="AH119" s="90">
        <v>2012</v>
      </c>
      <c r="AI119" s="73">
        <v>0</v>
      </c>
      <c r="AJ119" s="74">
        <v>0</v>
      </c>
      <c r="AK119" s="74" t="s">
        <v>219</v>
      </c>
      <c r="AL119" s="74" t="s">
        <v>219</v>
      </c>
      <c r="AM119" s="74" t="s">
        <v>219</v>
      </c>
      <c r="AN119" s="74" t="s">
        <v>219</v>
      </c>
      <c r="AO119" s="74" t="s">
        <v>219</v>
      </c>
      <c r="AP119" s="74" t="s">
        <v>219</v>
      </c>
      <c r="AQ119" s="74" t="s">
        <v>219</v>
      </c>
      <c r="AR119" s="74" t="s">
        <v>219</v>
      </c>
      <c r="AS119" s="74" t="s">
        <v>219</v>
      </c>
      <c r="AT119" s="73" t="s">
        <v>219</v>
      </c>
      <c r="AU119" s="210" t="s">
        <v>219</v>
      </c>
      <c r="AV119" s="210" t="s">
        <v>219</v>
      </c>
      <c r="AW119" s="74" t="s">
        <v>219</v>
      </c>
      <c r="AY119" s="90">
        <v>2012</v>
      </c>
    </row>
    <row r="120" spans="2:51">
      <c r="B120" s="90">
        <v>2013</v>
      </c>
      <c r="C120" s="73">
        <v>0</v>
      </c>
      <c r="D120" s="74">
        <v>0</v>
      </c>
      <c r="E120" s="74" t="s">
        <v>219</v>
      </c>
      <c r="F120" s="74" t="s">
        <v>219</v>
      </c>
      <c r="G120" s="74" t="s">
        <v>219</v>
      </c>
      <c r="H120" s="74" t="s">
        <v>219</v>
      </c>
      <c r="I120" s="74" t="s">
        <v>219</v>
      </c>
      <c r="J120" s="74" t="s">
        <v>219</v>
      </c>
      <c r="K120" s="74" t="s">
        <v>219</v>
      </c>
      <c r="L120" s="74" t="s">
        <v>219</v>
      </c>
      <c r="M120" s="74" t="s">
        <v>219</v>
      </c>
      <c r="N120" s="73" t="s">
        <v>219</v>
      </c>
      <c r="O120" s="210" t="s">
        <v>219</v>
      </c>
      <c r="P120" s="210" t="s">
        <v>219</v>
      </c>
      <c r="R120" s="90">
        <v>2013</v>
      </c>
      <c r="S120" s="73">
        <v>0</v>
      </c>
      <c r="T120" s="74">
        <v>0</v>
      </c>
      <c r="U120" s="74" t="s">
        <v>219</v>
      </c>
      <c r="V120" s="74" t="s">
        <v>219</v>
      </c>
      <c r="W120" s="74" t="s">
        <v>219</v>
      </c>
      <c r="X120" s="74" t="s">
        <v>219</v>
      </c>
      <c r="Y120" s="74" t="s">
        <v>219</v>
      </c>
      <c r="Z120" s="74" t="s">
        <v>219</v>
      </c>
      <c r="AA120" s="74" t="s">
        <v>219</v>
      </c>
      <c r="AB120" s="74" t="s">
        <v>219</v>
      </c>
      <c r="AC120" s="74" t="s">
        <v>219</v>
      </c>
      <c r="AD120" s="73" t="s">
        <v>219</v>
      </c>
      <c r="AE120" s="210" t="s">
        <v>219</v>
      </c>
      <c r="AF120" s="210" t="s">
        <v>219</v>
      </c>
      <c r="AH120" s="90">
        <v>2013</v>
      </c>
      <c r="AI120" s="73">
        <v>0</v>
      </c>
      <c r="AJ120" s="74">
        <v>0</v>
      </c>
      <c r="AK120" s="74" t="s">
        <v>219</v>
      </c>
      <c r="AL120" s="74" t="s">
        <v>219</v>
      </c>
      <c r="AM120" s="74" t="s">
        <v>219</v>
      </c>
      <c r="AN120" s="74" t="s">
        <v>219</v>
      </c>
      <c r="AO120" s="74" t="s">
        <v>219</v>
      </c>
      <c r="AP120" s="74" t="s">
        <v>219</v>
      </c>
      <c r="AQ120" s="74" t="s">
        <v>219</v>
      </c>
      <c r="AR120" s="74" t="s">
        <v>219</v>
      </c>
      <c r="AS120" s="74" t="s">
        <v>219</v>
      </c>
      <c r="AT120" s="73" t="s">
        <v>219</v>
      </c>
      <c r="AU120" s="210" t="s">
        <v>219</v>
      </c>
      <c r="AV120" s="210" t="s">
        <v>219</v>
      </c>
      <c r="AW120" s="74" t="s">
        <v>219</v>
      </c>
      <c r="AY120" s="90">
        <v>2013</v>
      </c>
    </row>
    <row r="121" spans="2:51">
      <c r="B121" s="90">
        <v>2014</v>
      </c>
      <c r="C121" s="73">
        <v>0</v>
      </c>
      <c r="D121" s="74">
        <v>0</v>
      </c>
      <c r="E121" s="74" t="s">
        <v>219</v>
      </c>
      <c r="F121" s="74" t="s">
        <v>219</v>
      </c>
      <c r="G121" s="74" t="s">
        <v>219</v>
      </c>
      <c r="H121" s="74" t="s">
        <v>219</v>
      </c>
      <c r="I121" s="74" t="s">
        <v>219</v>
      </c>
      <c r="J121" s="74" t="s">
        <v>219</v>
      </c>
      <c r="K121" s="74" t="s">
        <v>219</v>
      </c>
      <c r="L121" s="74" t="s">
        <v>219</v>
      </c>
      <c r="M121" s="74" t="s">
        <v>219</v>
      </c>
      <c r="N121" s="73" t="s">
        <v>219</v>
      </c>
      <c r="O121" s="210" t="s">
        <v>219</v>
      </c>
      <c r="P121" s="210" t="s">
        <v>219</v>
      </c>
      <c r="R121" s="90">
        <v>2014</v>
      </c>
      <c r="S121" s="73">
        <v>0</v>
      </c>
      <c r="T121" s="74">
        <v>0</v>
      </c>
      <c r="U121" s="74" t="s">
        <v>219</v>
      </c>
      <c r="V121" s="74" t="s">
        <v>219</v>
      </c>
      <c r="W121" s="74" t="s">
        <v>219</v>
      </c>
      <c r="X121" s="74" t="s">
        <v>219</v>
      </c>
      <c r="Y121" s="74" t="s">
        <v>219</v>
      </c>
      <c r="Z121" s="74" t="s">
        <v>219</v>
      </c>
      <c r="AA121" s="74" t="s">
        <v>219</v>
      </c>
      <c r="AB121" s="74" t="s">
        <v>219</v>
      </c>
      <c r="AC121" s="74" t="s">
        <v>219</v>
      </c>
      <c r="AD121" s="73" t="s">
        <v>219</v>
      </c>
      <c r="AE121" s="210" t="s">
        <v>219</v>
      </c>
      <c r="AF121" s="210" t="s">
        <v>219</v>
      </c>
      <c r="AH121" s="90">
        <v>2014</v>
      </c>
      <c r="AI121" s="73">
        <v>0</v>
      </c>
      <c r="AJ121" s="74">
        <v>0</v>
      </c>
      <c r="AK121" s="74" t="s">
        <v>219</v>
      </c>
      <c r="AL121" s="74" t="s">
        <v>219</v>
      </c>
      <c r="AM121" s="74" t="s">
        <v>219</v>
      </c>
      <c r="AN121" s="74" t="s">
        <v>219</v>
      </c>
      <c r="AO121" s="74" t="s">
        <v>219</v>
      </c>
      <c r="AP121" s="74" t="s">
        <v>219</v>
      </c>
      <c r="AQ121" s="74" t="s">
        <v>219</v>
      </c>
      <c r="AR121" s="74" t="s">
        <v>219</v>
      </c>
      <c r="AS121" s="74" t="s">
        <v>219</v>
      </c>
      <c r="AT121" s="73" t="s">
        <v>219</v>
      </c>
      <c r="AU121" s="210" t="s">
        <v>219</v>
      </c>
      <c r="AV121" s="210" t="s">
        <v>219</v>
      </c>
      <c r="AW121" s="74" t="s">
        <v>219</v>
      </c>
      <c r="AY121" s="90">
        <v>2014</v>
      </c>
    </row>
    <row r="122" spans="2:51">
      <c r="B122" s="90">
        <v>2015</v>
      </c>
      <c r="C122" s="73">
        <v>0</v>
      </c>
      <c r="D122" s="74">
        <v>0</v>
      </c>
      <c r="E122" s="74" t="s">
        <v>219</v>
      </c>
      <c r="F122" s="74" t="s">
        <v>219</v>
      </c>
      <c r="G122" s="74" t="s">
        <v>219</v>
      </c>
      <c r="H122" s="74" t="s">
        <v>219</v>
      </c>
      <c r="I122" s="74" t="s">
        <v>219</v>
      </c>
      <c r="J122" s="74" t="s">
        <v>219</v>
      </c>
      <c r="K122" s="74" t="s">
        <v>219</v>
      </c>
      <c r="L122" s="74" t="s">
        <v>219</v>
      </c>
      <c r="M122" s="74" t="s">
        <v>219</v>
      </c>
      <c r="N122" s="73" t="s">
        <v>219</v>
      </c>
      <c r="O122" s="210" t="s">
        <v>219</v>
      </c>
      <c r="P122" s="210" t="s">
        <v>219</v>
      </c>
      <c r="R122" s="90">
        <v>2015</v>
      </c>
      <c r="S122" s="73">
        <v>0</v>
      </c>
      <c r="T122" s="74">
        <v>0</v>
      </c>
      <c r="U122" s="74" t="s">
        <v>219</v>
      </c>
      <c r="V122" s="74" t="s">
        <v>219</v>
      </c>
      <c r="W122" s="74" t="s">
        <v>219</v>
      </c>
      <c r="X122" s="74" t="s">
        <v>219</v>
      </c>
      <c r="Y122" s="74" t="s">
        <v>219</v>
      </c>
      <c r="Z122" s="74" t="s">
        <v>219</v>
      </c>
      <c r="AA122" s="74" t="s">
        <v>219</v>
      </c>
      <c r="AB122" s="74" t="s">
        <v>219</v>
      </c>
      <c r="AC122" s="74" t="s">
        <v>219</v>
      </c>
      <c r="AD122" s="73" t="s">
        <v>219</v>
      </c>
      <c r="AE122" s="210" t="s">
        <v>219</v>
      </c>
      <c r="AF122" s="210" t="s">
        <v>219</v>
      </c>
      <c r="AH122" s="90">
        <v>2015</v>
      </c>
      <c r="AI122" s="73">
        <v>0</v>
      </c>
      <c r="AJ122" s="74">
        <v>0</v>
      </c>
      <c r="AK122" s="74" t="s">
        <v>219</v>
      </c>
      <c r="AL122" s="74" t="s">
        <v>219</v>
      </c>
      <c r="AM122" s="74" t="s">
        <v>219</v>
      </c>
      <c r="AN122" s="74" t="s">
        <v>219</v>
      </c>
      <c r="AO122" s="74" t="s">
        <v>219</v>
      </c>
      <c r="AP122" s="74" t="s">
        <v>219</v>
      </c>
      <c r="AQ122" s="74" t="s">
        <v>219</v>
      </c>
      <c r="AR122" s="74" t="s">
        <v>219</v>
      </c>
      <c r="AS122" s="74" t="s">
        <v>219</v>
      </c>
      <c r="AT122" s="73" t="s">
        <v>219</v>
      </c>
      <c r="AU122" s="210" t="s">
        <v>219</v>
      </c>
      <c r="AV122" s="210" t="s">
        <v>219</v>
      </c>
      <c r="AW122" s="74" t="s">
        <v>219</v>
      </c>
      <c r="AY122" s="90">
        <v>2015</v>
      </c>
    </row>
    <row r="123" spans="2:51">
      <c r="B123" s="90">
        <v>2016</v>
      </c>
      <c r="C123" s="73">
        <v>0</v>
      </c>
      <c r="D123" s="74">
        <v>0</v>
      </c>
      <c r="E123" s="74" t="s">
        <v>219</v>
      </c>
      <c r="F123" s="74" t="s">
        <v>219</v>
      </c>
      <c r="G123" s="74" t="s">
        <v>219</v>
      </c>
      <c r="H123" s="74" t="s">
        <v>219</v>
      </c>
      <c r="I123" s="74" t="s">
        <v>219</v>
      </c>
      <c r="J123" s="74" t="s">
        <v>219</v>
      </c>
      <c r="K123" s="74" t="s">
        <v>219</v>
      </c>
      <c r="L123" s="74" t="s">
        <v>219</v>
      </c>
      <c r="M123" s="74" t="s">
        <v>219</v>
      </c>
      <c r="N123" s="73" t="s">
        <v>219</v>
      </c>
      <c r="O123" s="210" t="s">
        <v>219</v>
      </c>
      <c r="P123" s="210" t="s">
        <v>219</v>
      </c>
      <c r="R123" s="90">
        <v>2016</v>
      </c>
      <c r="S123" s="73">
        <v>0</v>
      </c>
      <c r="T123" s="74">
        <v>0</v>
      </c>
      <c r="U123" s="74" t="s">
        <v>219</v>
      </c>
      <c r="V123" s="74" t="s">
        <v>219</v>
      </c>
      <c r="W123" s="74" t="s">
        <v>219</v>
      </c>
      <c r="X123" s="74" t="s">
        <v>219</v>
      </c>
      <c r="Y123" s="74" t="s">
        <v>219</v>
      </c>
      <c r="Z123" s="74" t="s">
        <v>219</v>
      </c>
      <c r="AA123" s="74" t="s">
        <v>219</v>
      </c>
      <c r="AB123" s="74" t="s">
        <v>219</v>
      </c>
      <c r="AC123" s="74" t="s">
        <v>219</v>
      </c>
      <c r="AD123" s="73" t="s">
        <v>219</v>
      </c>
      <c r="AE123" s="210" t="s">
        <v>219</v>
      </c>
      <c r="AF123" s="210" t="s">
        <v>219</v>
      </c>
      <c r="AH123" s="90">
        <v>2016</v>
      </c>
      <c r="AI123" s="73">
        <v>0</v>
      </c>
      <c r="AJ123" s="74">
        <v>0</v>
      </c>
      <c r="AK123" s="74" t="s">
        <v>219</v>
      </c>
      <c r="AL123" s="74" t="s">
        <v>219</v>
      </c>
      <c r="AM123" s="74" t="s">
        <v>219</v>
      </c>
      <c r="AN123" s="74" t="s">
        <v>219</v>
      </c>
      <c r="AO123" s="74" t="s">
        <v>219</v>
      </c>
      <c r="AP123" s="74" t="s">
        <v>219</v>
      </c>
      <c r="AQ123" s="74" t="s">
        <v>219</v>
      </c>
      <c r="AR123" s="74" t="s">
        <v>219</v>
      </c>
      <c r="AS123" s="74" t="s">
        <v>219</v>
      </c>
      <c r="AT123" s="73" t="s">
        <v>219</v>
      </c>
      <c r="AU123" s="210" t="s">
        <v>219</v>
      </c>
      <c r="AV123" s="210" t="s">
        <v>219</v>
      </c>
      <c r="AW123" s="74" t="s">
        <v>219</v>
      </c>
      <c r="AY123" s="90">
        <v>2016</v>
      </c>
    </row>
    <row r="124" spans="2:51">
      <c r="B124" s="90">
        <v>2017</v>
      </c>
      <c r="C124" s="73">
        <v>0</v>
      </c>
      <c r="D124" s="74">
        <v>0</v>
      </c>
      <c r="E124" s="74" t="s">
        <v>219</v>
      </c>
      <c r="F124" s="74" t="s">
        <v>219</v>
      </c>
      <c r="G124" s="74" t="s">
        <v>219</v>
      </c>
      <c r="H124" s="74" t="s">
        <v>219</v>
      </c>
      <c r="I124" s="74" t="s">
        <v>219</v>
      </c>
      <c r="J124" s="74" t="s">
        <v>219</v>
      </c>
      <c r="K124" s="74" t="s">
        <v>219</v>
      </c>
      <c r="L124" s="74" t="s">
        <v>219</v>
      </c>
      <c r="M124" s="74" t="s">
        <v>219</v>
      </c>
      <c r="N124" s="73" t="s">
        <v>219</v>
      </c>
      <c r="O124" s="210" t="s">
        <v>219</v>
      </c>
      <c r="P124" s="210" t="s">
        <v>219</v>
      </c>
      <c r="R124" s="90">
        <v>2017</v>
      </c>
      <c r="S124" s="73">
        <v>0</v>
      </c>
      <c r="T124" s="74">
        <v>0</v>
      </c>
      <c r="U124" s="74" t="s">
        <v>219</v>
      </c>
      <c r="V124" s="74" t="s">
        <v>219</v>
      </c>
      <c r="W124" s="74" t="s">
        <v>219</v>
      </c>
      <c r="X124" s="74" t="s">
        <v>219</v>
      </c>
      <c r="Y124" s="74" t="s">
        <v>219</v>
      </c>
      <c r="Z124" s="74" t="s">
        <v>219</v>
      </c>
      <c r="AA124" s="74" t="s">
        <v>219</v>
      </c>
      <c r="AB124" s="74" t="s">
        <v>219</v>
      </c>
      <c r="AC124" s="74" t="s">
        <v>219</v>
      </c>
      <c r="AD124" s="73" t="s">
        <v>219</v>
      </c>
      <c r="AE124" s="210" t="s">
        <v>219</v>
      </c>
      <c r="AF124" s="210" t="s">
        <v>219</v>
      </c>
      <c r="AH124" s="90">
        <v>2017</v>
      </c>
      <c r="AI124" s="73">
        <v>0</v>
      </c>
      <c r="AJ124" s="74">
        <v>0</v>
      </c>
      <c r="AK124" s="74" t="s">
        <v>219</v>
      </c>
      <c r="AL124" s="74" t="s">
        <v>219</v>
      </c>
      <c r="AM124" s="74" t="s">
        <v>219</v>
      </c>
      <c r="AN124" s="74" t="s">
        <v>219</v>
      </c>
      <c r="AO124" s="74" t="s">
        <v>219</v>
      </c>
      <c r="AP124" s="74" t="s">
        <v>219</v>
      </c>
      <c r="AQ124" s="74" t="s">
        <v>219</v>
      </c>
      <c r="AR124" s="74" t="s">
        <v>219</v>
      </c>
      <c r="AS124" s="74" t="s">
        <v>219</v>
      </c>
      <c r="AT124" s="73" t="s">
        <v>219</v>
      </c>
      <c r="AU124" s="210" t="s">
        <v>219</v>
      </c>
      <c r="AV124" s="210" t="s">
        <v>219</v>
      </c>
      <c r="AW124" s="74" t="s">
        <v>219</v>
      </c>
      <c r="AY124" s="90">
        <v>2017</v>
      </c>
    </row>
    <row r="125" spans="2:51">
      <c r="B125" s="90">
        <v>2018</v>
      </c>
      <c r="C125" s="73">
        <v>0</v>
      </c>
      <c r="D125" s="74">
        <v>0</v>
      </c>
      <c r="E125" s="74" t="s">
        <v>219</v>
      </c>
      <c r="F125" s="74" t="s">
        <v>219</v>
      </c>
      <c r="G125" s="74" t="s">
        <v>219</v>
      </c>
      <c r="H125" s="74" t="s">
        <v>219</v>
      </c>
      <c r="I125" s="74" t="s">
        <v>219</v>
      </c>
      <c r="J125" s="74" t="s">
        <v>219</v>
      </c>
      <c r="K125" s="74" t="s">
        <v>219</v>
      </c>
      <c r="L125" s="74" t="s">
        <v>219</v>
      </c>
      <c r="M125" s="74" t="s">
        <v>219</v>
      </c>
      <c r="N125" s="73" t="s">
        <v>219</v>
      </c>
      <c r="O125" s="210" t="s">
        <v>219</v>
      </c>
      <c r="P125" s="210" t="s">
        <v>219</v>
      </c>
      <c r="R125" s="90">
        <v>2018</v>
      </c>
      <c r="S125" s="73">
        <v>0</v>
      </c>
      <c r="T125" s="74">
        <v>0</v>
      </c>
      <c r="U125" s="74" t="s">
        <v>219</v>
      </c>
      <c r="V125" s="74" t="s">
        <v>219</v>
      </c>
      <c r="W125" s="74" t="s">
        <v>219</v>
      </c>
      <c r="X125" s="74" t="s">
        <v>219</v>
      </c>
      <c r="Y125" s="74" t="s">
        <v>219</v>
      </c>
      <c r="Z125" s="74" t="s">
        <v>219</v>
      </c>
      <c r="AA125" s="74" t="s">
        <v>219</v>
      </c>
      <c r="AB125" s="74" t="s">
        <v>219</v>
      </c>
      <c r="AC125" s="74" t="s">
        <v>219</v>
      </c>
      <c r="AD125" s="73" t="s">
        <v>219</v>
      </c>
      <c r="AE125" s="210" t="s">
        <v>219</v>
      </c>
      <c r="AF125" s="210" t="s">
        <v>219</v>
      </c>
      <c r="AH125" s="90">
        <v>2018</v>
      </c>
      <c r="AI125" s="73">
        <v>0</v>
      </c>
      <c r="AJ125" s="74">
        <v>0</v>
      </c>
      <c r="AK125" s="74" t="s">
        <v>219</v>
      </c>
      <c r="AL125" s="74" t="s">
        <v>219</v>
      </c>
      <c r="AM125" s="74" t="s">
        <v>219</v>
      </c>
      <c r="AN125" s="74" t="s">
        <v>219</v>
      </c>
      <c r="AO125" s="74" t="s">
        <v>219</v>
      </c>
      <c r="AP125" s="74" t="s">
        <v>219</v>
      </c>
      <c r="AQ125" s="74" t="s">
        <v>219</v>
      </c>
      <c r="AR125" s="74" t="s">
        <v>219</v>
      </c>
      <c r="AS125" s="74" t="s">
        <v>219</v>
      </c>
      <c r="AT125" s="73" t="s">
        <v>219</v>
      </c>
      <c r="AU125" s="210" t="s">
        <v>219</v>
      </c>
      <c r="AV125" s="210" t="s">
        <v>219</v>
      </c>
      <c r="AW125" s="74" t="s">
        <v>219</v>
      </c>
      <c r="AY125" s="90">
        <v>2018</v>
      </c>
    </row>
    <row r="126" spans="2:51">
      <c r="B126" s="90">
        <v>2019</v>
      </c>
      <c r="C126" s="73">
        <v>0</v>
      </c>
      <c r="D126" s="74">
        <v>0</v>
      </c>
      <c r="E126" s="74" t="s">
        <v>219</v>
      </c>
      <c r="F126" s="74" t="s">
        <v>219</v>
      </c>
      <c r="G126" s="74" t="s">
        <v>219</v>
      </c>
      <c r="H126" s="74" t="s">
        <v>219</v>
      </c>
      <c r="I126" s="74" t="s">
        <v>219</v>
      </c>
      <c r="J126" s="74" t="s">
        <v>219</v>
      </c>
      <c r="K126" s="74" t="s">
        <v>219</v>
      </c>
      <c r="L126" s="74" t="s">
        <v>219</v>
      </c>
      <c r="M126" s="74" t="s">
        <v>219</v>
      </c>
      <c r="N126" s="73" t="s">
        <v>219</v>
      </c>
      <c r="O126" s="210" t="s">
        <v>219</v>
      </c>
      <c r="P126" s="210" t="s">
        <v>219</v>
      </c>
      <c r="R126" s="90">
        <v>2019</v>
      </c>
      <c r="S126" s="73">
        <v>0</v>
      </c>
      <c r="T126" s="74">
        <v>0</v>
      </c>
      <c r="U126" s="74" t="s">
        <v>219</v>
      </c>
      <c r="V126" s="74" t="s">
        <v>219</v>
      </c>
      <c r="W126" s="74" t="s">
        <v>219</v>
      </c>
      <c r="X126" s="74" t="s">
        <v>219</v>
      </c>
      <c r="Y126" s="74" t="s">
        <v>219</v>
      </c>
      <c r="Z126" s="74" t="s">
        <v>219</v>
      </c>
      <c r="AA126" s="74" t="s">
        <v>219</v>
      </c>
      <c r="AB126" s="74" t="s">
        <v>219</v>
      </c>
      <c r="AC126" s="74" t="s">
        <v>219</v>
      </c>
      <c r="AD126" s="73" t="s">
        <v>219</v>
      </c>
      <c r="AE126" s="210" t="s">
        <v>219</v>
      </c>
      <c r="AF126" s="210" t="s">
        <v>219</v>
      </c>
      <c r="AH126" s="90">
        <v>2019</v>
      </c>
      <c r="AI126" s="73">
        <v>0</v>
      </c>
      <c r="AJ126" s="74">
        <v>0</v>
      </c>
      <c r="AK126" s="74" t="s">
        <v>219</v>
      </c>
      <c r="AL126" s="74" t="s">
        <v>219</v>
      </c>
      <c r="AM126" s="74" t="s">
        <v>219</v>
      </c>
      <c r="AN126" s="74" t="s">
        <v>219</v>
      </c>
      <c r="AO126" s="74" t="s">
        <v>219</v>
      </c>
      <c r="AP126" s="74" t="s">
        <v>219</v>
      </c>
      <c r="AQ126" s="74" t="s">
        <v>219</v>
      </c>
      <c r="AR126" s="74" t="s">
        <v>219</v>
      </c>
      <c r="AS126" s="74" t="s">
        <v>219</v>
      </c>
      <c r="AT126" s="73" t="s">
        <v>219</v>
      </c>
      <c r="AU126" s="210" t="s">
        <v>219</v>
      </c>
      <c r="AV126" s="210" t="s">
        <v>219</v>
      </c>
      <c r="AW126" s="74" t="s">
        <v>219</v>
      </c>
      <c r="AY126" s="90">
        <v>2019</v>
      </c>
    </row>
    <row r="127" spans="2:51">
      <c r="B127" s="90">
        <v>2020</v>
      </c>
      <c r="C127" s="73">
        <v>439</v>
      </c>
      <c r="D127" s="74">
        <v>3.4489155</v>
      </c>
      <c r="E127" s="74">
        <v>2.9904052000000001</v>
      </c>
      <c r="F127" s="74" t="s">
        <v>219</v>
      </c>
      <c r="G127" s="74">
        <v>3.7222236</v>
      </c>
      <c r="H127" s="74">
        <v>1.6246014</v>
      </c>
      <c r="I127" s="74">
        <v>1.2502922000000001</v>
      </c>
      <c r="J127" s="74">
        <v>82.642369000000002</v>
      </c>
      <c r="K127" s="74">
        <v>85.19444</v>
      </c>
      <c r="L127" s="74">
        <v>6.6234158000000001</v>
      </c>
      <c r="M127" s="74">
        <v>0.51898610000000001</v>
      </c>
      <c r="N127" s="73">
        <v>691</v>
      </c>
      <c r="O127" s="210">
        <v>5.7972299999999997E-2</v>
      </c>
      <c r="P127" s="210">
        <v>0.1246613</v>
      </c>
      <c r="R127" s="90">
        <v>2020</v>
      </c>
      <c r="S127" s="73">
        <v>461</v>
      </c>
      <c r="T127" s="74">
        <v>3.5679433</v>
      </c>
      <c r="U127" s="74">
        <v>2.2560378000000001</v>
      </c>
      <c r="V127" s="74" t="s">
        <v>219</v>
      </c>
      <c r="W127" s="74">
        <v>2.8649789999999999</v>
      </c>
      <c r="X127" s="74">
        <v>1.1734541000000001</v>
      </c>
      <c r="Y127" s="74">
        <v>0.87875720000000002</v>
      </c>
      <c r="Z127" s="74">
        <v>86.524946</v>
      </c>
      <c r="AA127" s="74">
        <v>88.354169999999996</v>
      </c>
      <c r="AB127" s="74">
        <v>7.8215133999999997</v>
      </c>
      <c r="AC127" s="74">
        <v>0.60094899999999996</v>
      </c>
      <c r="AD127" s="73">
        <v>320</v>
      </c>
      <c r="AE127" s="210">
        <v>2.68551E-2</v>
      </c>
      <c r="AF127" s="210">
        <v>9.8136299999999996E-2</v>
      </c>
      <c r="AH127" s="90">
        <v>2020</v>
      </c>
      <c r="AI127" s="73">
        <v>900</v>
      </c>
      <c r="AJ127" s="74">
        <v>3.5088748000000001</v>
      </c>
      <c r="AK127" s="74">
        <v>2.5901426999999999</v>
      </c>
      <c r="AL127" s="74" t="s">
        <v>219</v>
      </c>
      <c r="AM127" s="74">
        <v>3.2515223999999998</v>
      </c>
      <c r="AN127" s="74">
        <v>1.3821623999999999</v>
      </c>
      <c r="AO127" s="74">
        <v>1.0511495</v>
      </c>
      <c r="AP127" s="74">
        <v>84.631111000000004</v>
      </c>
      <c r="AQ127" s="74">
        <v>86.893619999999999</v>
      </c>
      <c r="AR127" s="74">
        <v>7.1873503000000003</v>
      </c>
      <c r="AS127" s="74">
        <v>0.55796650000000003</v>
      </c>
      <c r="AT127" s="73">
        <v>1011</v>
      </c>
      <c r="AU127" s="210">
        <v>4.2416099999999998E-2</v>
      </c>
      <c r="AV127" s="210">
        <v>0.11483690000000001</v>
      </c>
      <c r="AW127" s="74">
        <v>1.325512</v>
      </c>
      <c r="AY127" s="90">
        <v>2020</v>
      </c>
    </row>
    <row r="128" spans="2:51">
      <c r="B128" s="90">
        <v>2021</v>
      </c>
      <c r="C128" s="73">
        <v>660</v>
      </c>
      <c r="D128" s="74">
        <v>5.1767101000000002</v>
      </c>
      <c r="E128" s="74">
        <v>4.3725819000000001</v>
      </c>
      <c r="F128" s="74" t="s">
        <v>219</v>
      </c>
      <c r="G128" s="74">
        <v>5.2146388000000004</v>
      </c>
      <c r="H128" s="74">
        <v>2.7918541000000001</v>
      </c>
      <c r="I128" s="74">
        <v>2.3139493999999998</v>
      </c>
      <c r="J128" s="74">
        <v>74.898484999999994</v>
      </c>
      <c r="K128" s="74">
        <v>78.176469999999995</v>
      </c>
      <c r="L128" s="74">
        <v>9.3325791999999996</v>
      </c>
      <c r="M128" s="74">
        <v>0.73824679999999998</v>
      </c>
      <c r="N128" s="73">
        <v>3672</v>
      </c>
      <c r="O128" s="210">
        <v>0.30850030000000001</v>
      </c>
      <c r="P128" s="210">
        <v>0.65781460000000003</v>
      </c>
      <c r="R128" s="90">
        <v>2021</v>
      </c>
      <c r="S128" s="73">
        <v>462</v>
      </c>
      <c r="T128" s="74">
        <v>3.571428</v>
      </c>
      <c r="U128" s="74">
        <v>2.5035791999999999</v>
      </c>
      <c r="V128" s="74" t="s">
        <v>219</v>
      </c>
      <c r="W128" s="74">
        <v>2.9726799000000002</v>
      </c>
      <c r="X128" s="74">
        <v>1.5831729000000001</v>
      </c>
      <c r="Y128" s="74">
        <v>1.3097426999999999</v>
      </c>
      <c r="Z128" s="74">
        <v>77.487013000000005</v>
      </c>
      <c r="AA128" s="74">
        <v>80.727270000000004</v>
      </c>
      <c r="AB128" s="74">
        <v>7.0480549000000003</v>
      </c>
      <c r="AC128" s="74">
        <v>0.5629478</v>
      </c>
      <c r="AD128" s="73">
        <v>2204</v>
      </c>
      <c r="AE128" s="210">
        <v>0.1852762</v>
      </c>
      <c r="AF128" s="210">
        <v>0.65799289999999999</v>
      </c>
      <c r="AH128" s="90">
        <v>2021</v>
      </c>
      <c r="AI128" s="73">
        <v>1122</v>
      </c>
      <c r="AJ128" s="74">
        <v>4.3682382999999998</v>
      </c>
      <c r="AK128" s="74">
        <v>3.3606614000000001</v>
      </c>
      <c r="AL128" s="74" t="s">
        <v>219</v>
      </c>
      <c r="AM128" s="74">
        <v>3.9948584999999999</v>
      </c>
      <c r="AN128" s="74">
        <v>2.1465969999999999</v>
      </c>
      <c r="AO128" s="74">
        <v>1.7805335</v>
      </c>
      <c r="AP128" s="74">
        <v>75.964348999999999</v>
      </c>
      <c r="AQ128" s="74">
        <v>79.138890000000004</v>
      </c>
      <c r="AR128" s="74">
        <v>8.2336538000000008</v>
      </c>
      <c r="AS128" s="74">
        <v>0.65434570000000003</v>
      </c>
      <c r="AT128" s="73">
        <v>5876</v>
      </c>
      <c r="AU128" s="210">
        <v>0.2469064</v>
      </c>
      <c r="AV128" s="210">
        <v>0.65788150000000001</v>
      </c>
      <c r="AW128" s="74">
        <v>1.7465322999999999</v>
      </c>
      <c r="AY128" s="90">
        <v>2021</v>
      </c>
    </row>
    <row r="129" spans="2:51">
      <c r="B129" s="90">
        <v>2022</v>
      </c>
      <c r="C129" s="73">
        <v>5484</v>
      </c>
      <c r="D129" s="74">
        <v>42.478208000000002</v>
      </c>
      <c r="E129" s="74">
        <v>34.932783000000001</v>
      </c>
      <c r="F129" s="74" t="s">
        <v>219</v>
      </c>
      <c r="G129" s="74">
        <v>43.14264</v>
      </c>
      <c r="H129" s="74">
        <v>19.570339000000001</v>
      </c>
      <c r="I129" s="74">
        <v>15.286531999999999</v>
      </c>
      <c r="J129" s="74">
        <v>81.545221999999995</v>
      </c>
      <c r="K129" s="74">
        <v>84.083770000000001</v>
      </c>
      <c r="L129" s="74">
        <v>68.481517999999994</v>
      </c>
      <c r="M129" s="74">
        <v>5.4881710000000004</v>
      </c>
      <c r="N129" s="73">
        <v>12580</v>
      </c>
      <c r="O129" s="210">
        <v>1.0469921</v>
      </c>
      <c r="P129" s="210">
        <v>2.1397651</v>
      </c>
      <c r="R129" s="90">
        <v>2022</v>
      </c>
      <c r="S129" s="73">
        <v>4375</v>
      </c>
      <c r="T129" s="74">
        <v>33.386114999999997</v>
      </c>
      <c r="U129" s="74">
        <v>20.870923000000001</v>
      </c>
      <c r="V129" s="74" t="s">
        <v>219</v>
      </c>
      <c r="W129" s="74">
        <v>26.041543999999998</v>
      </c>
      <c r="X129" s="74">
        <v>11.518188</v>
      </c>
      <c r="Y129" s="74">
        <v>9.1003270999999994</v>
      </c>
      <c r="Z129" s="74">
        <v>84.820800000000006</v>
      </c>
      <c r="AA129" s="74">
        <v>87.816580000000002</v>
      </c>
      <c r="AB129" s="74">
        <v>60.806114999999998</v>
      </c>
      <c r="AC129" s="74">
        <v>4.8068999999999997</v>
      </c>
      <c r="AD129" s="73">
        <v>7771</v>
      </c>
      <c r="AE129" s="210">
        <v>0.64685400000000004</v>
      </c>
      <c r="AF129" s="210">
        <v>2.1792289999999999</v>
      </c>
      <c r="AH129" s="90">
        <v>2022</v>
      </c>
      <c r="AI129" s="73">
        <v>9859</v>
      </c>
      <c r="AJ129" s="74">
        <v>37.898242000000003</v>
      </c>
      <c r="AK129" s="74">
        <v>27.139232</v>
      </c>
      <c r="AL129" s="74" t="s">
        <v>219</v>
      </c>
      <c r="AM129" s="74">
        <v>33.610548000000001</v>
      </c>
      <c r="AN129" s="74">
        <v>15.163207</v>
      </c>
      <c r="AO129" s="74">
        <v>11.904679</v>
      </c>
      <c r="AP129" s="74">
        <v>82.998783000000003</v>
      </c>
      <c r="AQ129" s="74">
        <v>85.828879999999998</v>
      </c>
      <c r="AR129" s="74">
        <v>64.849042999999995</v>
      </c>
      <c r="AS129" s="74">
        <v>5.1634292000000004</v>
      </c>
      <c r="AT129" s="73">
        <v>20351</v>
      </c>
      <c r="AU129" s="210">
        <v>0.84693839999999998</v>
      </c>
      <c r="AV129" s="210">
        <v>2.1546645</v>
      </c>
      <c r="AW129" s="74">
        <v>1.6737537</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227</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0</v>
      </c>
      <c r="V71" s="73">
        <v>0</v>
      </c>
      <c r="X71" s="87">
        <v>1964</v>
      </c>
      <c r="Y71" s="73">
        <v>0</v>
      </c>
      <c r="Z71" s="73">
        <v>0</v>
      </c>
      <c r="AA71" s="73">
        <v>0</v>
      </c>
      <c r="AB71" s="73">
        <v>0</v>
      </c>
      <c r="AC71" s="73">
        <v>0</v>
      </c>
      <c r="AD71" s="73">
        <v>0</v>
      </c>
      <c r="AE71" s="73">
        <v>0</v>
      </c>
      <c r="AF71" s="73">
        <v>0</v>
      </c>
      <c r="AG71" s="73">
        <v>0</v>
      </c>
      <c r="AH71" s="73">
        <v>0</v>
      </c>
      <c r="AI71" s="73">
        <v>0</v>
      </c>
      <c r="AJ71" s="73">
        <v>0</v>
      </c>
      <c r="AK71" s="73">
        <v>0</v>
      </c>
      <c r="AL71" s="73">
        <v>0</v>
      </c>
      <c r="AM71" s="73">
        <v>0</v>
      </c>
      <c r="AN71" s="73">
        <v>0</v>
      </c>
      <c r="AO71" s="73">
        <v>0</v>
      </c>
      <c r="AP71" s="73">
        <v>0</v>
      </c>
      <c r="AQ71" s="73">
        <v>0</v>
      </c>
      <c r="AR71" s="73">
        <v>0</v>
      </c>
      <c r="AT71" s="87">
        <v>1964</v>
      </c>
      <c r="AU71" s="73">
        <v>0</v>
      </c>
      <c r="AV71" s="73">
        <v>0</v>
      </c>
      <c r="AW71" s="73">
        <v>0</v>
      </c>
      <c r="AX71" s="73">
        <v>0</v>
      </c>
      <c r="AY71" s="73">
        <v>0</v>
      </c>
      <c r="AZ71" s="73">
        <v>0</v>
      </c>
      <c r="BA71" s="73">
        <v>0</v>
      </c>
      <c r="BB71" s="73">
        <v>0</v>
      </c>
      <c r="BC71" s="73">
        <v>0</v>
      </c>
      <c r="BD71" s="73">
        <v>0</v>
      </c>
      <c r="BE71" s="73">
        <v>0</v>
      </c>
      <c r="BF71" s="73">
        <v>0</v>
      </c>
      <c r="BG71" s="73">
        <v>0</v>
      </c>
      <c r="BH71" s="73">
        <v>0</v>
      </c>
      <c r="BI71" s="73">
        <v>0</v>
      </c>
      <c r="BJ71" s="73">
        <v>0</v>
      </c>
      <c r="BK71" s="73">
        <v>0</v>
      </c>
      <c r="BL71" s="73">
        <v>0</v>
      </c>
      <c r="BM71" s="73">
        <v>0</v>
      </c>
      <c r="BN71" s="73">
        <v>0</v>
      </c>
      <c r="BP71" s="87">
        <v>1964</v>
      </c>
    </row>
    <row r="72" spans="2:68">
      <c r="B72" s="87">
        <v>1965</v>
      </c>
      <c r="C72" s="73">
        <v>0</v>
      </c>
      <c r="D72" s="73">
        <v>0</v>
      </c>
      <c r="E72" s="73">
        <v>0</v>
      </c>
      <c r="F72" s="73">
        <v>0</v>
      </c>
      <c r="G72" s="73">
        <v>0</v>
      </c>
      <c r="H72" s="73">
        <v>0</v>
      </c>
      <c r="I72" s="73">
        <v>0</v>
      </c>
      <c r="J72" s="73">
        <v>0</v>
      </c>
      <c r="K72" s="73">
        <v>0</v>
      </c>
      <c r="L72" s="73">
        <v>0</v>
      </c>
      <c r="M72" s="73">
        <v>0</v>
      </c>
      <c r="N72" s="73">
        <v>0</v>
      </c>
      <c r="O72" s="73">
        <v>0</v>
      </c>
      <c r="P72" s="73">
        <v>0</v>
      </c>
      <c r="Q72" s="73">
        <v>0</v>
      </c>
      <c r="R72" s="73">
        <v>0</v>
      </c>
      <c r="S72" s="73">
        <v>0</v>
      </c>
      <c r="T72" s="73">
        <v>0</v>
      </c>
      <c r="U72" s="73">
        <v>0</v>
      </c>
      <c r="V72" s="73">
        <v>0</v>
      </c>
      <c r="X72" s="87">
        <v>1965</v>
      </c>
      <c r="Y72" s="73">
        <v>0</v>
      </c>
      <c r="Z72" s="73">
        <v>0</v>
      </c>
      <c r="AA72" s="73">
        <v>0</v>
      </c>
      <c r="AB72" s="73">
        <v>0</v>
      </c>
      <c r="AC72" s="73">
        <v>0</v>
      </c>
      <c r="AD72" s="73">
        <v>0</v>
      </c>
      <c r="AE72" s="73">
        <v>0</v>
      </c>
      <c r="AF72" s="73">
        <v>0</v>
      </c>
      <c r="AG72" s="73">
        <v>0</v>
      </c>
      <c r="AH72" s="73">
        <v>0</v>
      </c>
      <c r="AI72" s="73">
        <v>0</v>
      </c>
      <c r="AJ72" s="73">
        <v>0</v>
      </c>
      <c r="AK72" s="73">
        <v>0</v>
      </c>
      <c r="AL72" s="73">
        <v>0</v>
      </c>
      <c r="AM72" s="73">
        <v>0</v>
      </c>
      <c r="AN72" s="73">
        <v>0</v>
      </c>
      <c r="AO72" s="73">
        <v>0</v>
      </c>
      <c r="AP72" s="73">
        <v>0</v>
      </c>
      <c r="AQ72" s="73">
        <v>0</v>
      </c>
      <c r="AR72" s="73">
        <v>0</v>
      </c>
      <c r="AT72" s="87">
        <v>1965</v>
      </c>
      <c r="AU72" s="73">
        <v>0</v>
      </c>
      <c r="AV72" s="73">
        <v>0</v>
      </c>
      <c r="AW72" s="73">
        <v>0</v>
      </c>
      <c r="AX72" s="73">
        <v>0</v>
      </c>
      <c r="AY72" s="73">
        <v>0</v>
      </c>
      <c r="AZ72" s="73">
        <v>0</v>
      </c>
      <c r="BA72" s="73">
        <v>0</v>
      </c>
      <c r="BB72" s="73">
        <v>0</v>
      </c>
      <c r="BC72" s="73">
        <v>0</v>
      </c>
      <c r="BD72" s="73">
        <v>0</v>
      </c>
      <c r="BE72" s="73">
        <v>0</v>
      </c>
      <c r="BF72" s="73">
        <v>0</v>
      </c>
      <c r="BG72" s="73">
        <v>0</v>
      </c>
      <c r="BH72" s="73">
        <v>0</v>
      </c>
      <c r="BI72" s="73">
        <v>0</v>
      </c>
      <c r="BJ72" s="73">
        <v>0</v>
      </c>
      <c r="BK72" s="73">
        <v>0</v>
      </c>
      <c r="BL72" s="73">
        <v>0</v>
      </c>
      <c r="BM72" s="73">
        <v>0</v>
      </c>
      <c r="BN72" s="73">
        <v>0</v>
      </c>
      <c r="BP72" s="87">
        <v>1965</v>
      </c>
    </row>
    <row r="73" spans="2:68">
      <c r="B73" s="87">
        <v>1966</v>
      </c>
      <c r="C73" s="73">
        <v>0</v>
      </c>
      <c r="D73" s="73">
        <v>0</v>
      </c>
      <c r="E73" s="73">
        <v>0</v>
      </c>
      <c r="F73" s="73">
        <v>0</v>
      </c>
      <c r="G73" s="73">
        <v>0</v>
      </c>
      <c r="H73" s="73">
        <v>0</v>
      </c>
      <c r="I73" s="73">
        <v>0</v>
      </c>
      <c r="J73" s="73">
        <v>0</v>
      </c>
      <c r="K73" s="73">
        <v>0</v>
      </c>
      <c r="L73" s="73">
        <v>0</v>
      </c>
      <c r="M73" s="73">
        <v>0</v>
      </c>
      <c r="N73" s="73">
        <v>0</v>
      </c>
      <c r="O73" s="73">
        <v>0</v>
      </c>
      <c r="P73" s="73">
        <v>0</v>
      </c>
      <c r="Q73" s="73">
        <v>0</v>
      </c>
      <c r="R73" s="73">
        <v>0</v>
      </c>
      <c r="S73" s="73">
        <v>0</v>
      </c>
      <c r="T73" s="73">
        <v>0</v>
      </c>
      <c r="U73" s="73">
        <v>0</v>
      </c>
      <c r="V73" s="73">
        <v>0</v>
      </c>
      <c r="X73" s="87">
        <v>1966</v>
      </c>
      <c r="Y73" s="73">
        <v>0</v>
      </c>
      <c r="Z73" s="73">
        <v>0</v>
      </c>
      <c r="AA73" s="73">
        <v>0</v>
      </c>
      <c r="AB73" s="73">
        <v>0</v>
      </c>
      <c r="AC73" s="73">
        <v>0</v>
      </c>
      <c r="AD73" s="73">
        <v>0</v>
      </c>
      <c r="AE73" s="73">
        <v>0</v>
      </c>
      <c r="AF73" s="73">
        <v>0</v>
      </c>
      <c r="AG73" s="73">
        <v>0</v>
      </c>
      <c r="AH73" s="73">
        <v>0</v>
      </c>
      <c r="AI73" s="73">
        <v>0</v>
      </c>
      <c r="AJ73" s="73">
        <v>0</v>
      </c>
      <c r="AK73" s="73">
        <v>0</v>
      </c>
      <c r="AL73" s="73">
        <v>0</v>
      </c>
      <c r="AM73" s="73">
        <v>0</v>
      </c>
      <c r="AN73" s="73">
        <v>0</v>
      </c>
      <c r="AO73" s="73">
        <v>0</v>
      </c>
      <c r="AP73" s="73">
        <v>0</v>
      </c>
      <c r="AQ73" s="73">
        <v>0</v>
      </c>
      <c r="AR73" s="73">
        <v>0</v>
      </c>
      <c r="AT73" s="87">
        <v>1966</v>
      </c>
      <c r="AU73" s="73">
        <v>0</v>
      </c>
      <c r="AV73" s="73">
        <v>0</v>
      </c>
      <c r="AW73" s="73">
        <v>0</v>
      </c>
      <c r="AX73" s="73">
        <v>0</v>
      </c>
      <c r="AY73" s="73">
        <v>0</v>
      </c>
      <c r="AZ73" s="73">
        <v>0</v>
      </c>
      <c r="BA73" s="73">
        <v>0</v>
      </c>
      <c r="BB73" s="73">
        <v>0</v>
      </c>
      <c r="BC73" s="73">
        <v>0</v>
      </c>
      <c r="BD73" s="73">
        <v>0</v>
      </c>
      <c r="BE73" s="73">
        <v>0</v>
      </c>
      <c r="BF73" s="73">
        <v>0</v>
      </c>
      <c r="BG73" s="73">
        <v>0</v>
      </c>
      <c r="BH73" s="73">
        <v>0</v>
      </c>
      <c r="BI73" s="73">
        <v>0</v>
      </c>
      <c r="BJ73" s="73">
        <v>0</v>
      </c>
      <c r="BK73" s="73">
        <v>0</v>
      </c>
      <c r="BL73" s="73">
        <v>0</v>
      </c>
      <c r="BM73" s="73">
        <v>0</v>
      </c>
      <c r="BN73" s="73">
        <v>0</v>
      </c>
      <c r="BP73" s="87">
        <v>1966</v>
      </c>
    </row>
    <row r="74" spans="2:68">
      <c r="B74" s="87">
        <v>1967</v>
      </c>
      <c r="C74" s="73">
        <v>0</v>
      </c>
      <c r="D74" s="73">
        <v>0</v>
      </c>
      <c r="E74" s="73">
        <v>0</v>
      </c>
      <c r="F74" s="73">
        <v>0</v>
      </c>
      <c r="G74" s="73">
        <v>0</v>
      </c>
      <c r="H74" s="73">
        <v>0</v>
      </c>
      <c r="I74" s="73">
        <v>0</v>
      </c>
      <c r="J74" s="73">
        <v>0</v>
      </c>
      <c r="K74" s="73">
        <v>0</v>
      </c>
      <c r="L74" s="73">
        <v>0</v>
      </c>
      <c r="M74" s="73">
        <v>0</v>
      </c>
      <c r="N74" s="73">
        <v>0</v>
      </c>
      <c r="O74" s="73">
        <v>0</v>
      </c>
      <c r="P74" s="73">
        <v>0</v>
      </c>
      <c r="Q74" s="73">
        <v>0</v>
      </c>
      <c r="R74" s="73">
        <v>0</v>
      </c>
      <c r="S74" s="73">
        <v>0</v>
      </c>
      <c r="T74" s="73">
        <v>0</v>
      </c>
      <c r="U74" s="73">
        <v>0</v>
      </c>
      <c r="V74" s="73">
        <v>0</v>
      </c>
      <c r="X74" s="87">
        <v>1967</v>
      </c>
      <c r="Y74" s="73">
        <v>0</v>
      </c>
      <c r="Z74" s="73">
        <v>0</v>
      </c>
      <c r="AA74" s="73">
        <v>0</v>
      </c>
      <c r="AB74" s="73">
        <v>0</v>
      </c>
      <c r="AC74" s="73">
        <v>0</v>
      </c>
      <c r="AD74" s="73">
        <v>0</v>
      </c>
      <c r="AE74" s="73">
        <v>0</v>
      </c>
      <c r="AF74" s="73">
        <v>0</v>
      </c>
      <c r="AG74" s="73">
        <v>0</v>
      </c>
      <c r="AH74" s="73">
        <v>0</v>
      </c>
      <c r="AI74" s="73">
        <v>0</v>
      </c>
      <c r="AJ74" s="73">
        <v>0</v>
      </c>
      <c r="AK74" s="73">
        <v>0</v>
      </c>
      <c r="AL74" s="73">
        <v>0</v>
      </c>
      <c r="AM74" s="73">
        <v>0</v>
      </c>
      <c r="AN74" s="73">
        <v>0</v>
      </c>
      <c r="AO74" s="73">
        <v>0</v>
      </c>
      <c r="AP74" s="73">
        <v>0</v>
      </c>
      <c r="AQ74" s="73">
        <v>0</v>
      </c>
      <c r="AR74" s="73">
        <v>0</v>
      </c>
      <c r="AT74" s="87">
        <v>1967</v>
      </c>
      <c r="AU74" s="73">
        <v>0</v>
      </c>
      <c r="AV74" s="73">
        <v>0</v>
      </c>
      <c r="AW74" s="73">
        <v>0</v>
      </c>
      <c r="AX74" s="73">
        <v>0</v>
      </c>
      <c r="AY74" s="73">
        <v>0</v>
      </c>
      <c r="AZ74" s="73">
        <v>0</v>
      </c>
      <c r="BA74" s="73">
        <v>0</v>
      </c>
      <c r="BB74" s="73">
        <v>0</v>
      </c>
      <c r="BC74" s="73">
        <v>0</v>
      </c>
      <c r="BD74" s="73">
        <v>0</v>
      </c>
      <c r="BE74" s="73">
        <v>0</v>
      </c>
      <c r="BF74" s="73">
        <v>0</v>
      </c>
      <c r="BG74" s="73">
        <v>0</v>
      </c>
      <c r="BH74" s="73">
        <v>0</v>
      </c>
      <c r="BI74" s="73">
        <v>0</v>
      </c>
      <c r="BJ74" s="73">
        <v>0</v>
      </c>
      <c r="BK74" s="73">
        <v>0</v>
      </c>
      <c r="BL74" s="73">
        <v>0</v>
      </c>
      <c r="BM74" s="73">
        <v>0</v>
      </c>
      <c r="BN74" s="73">
        <v>0</v>
      </c>
      <c r="BP74" s="87">
        <v>1967</v>
      </c>
    </row>
    <row r="75" spans="2:68">
      <c r="B75" s="88">
        <v>1968</v>
      </c>
      <c r="C75" s="73">
        <v>0</v>
      </c>
      <c r="D75" s="73">
        <v>0</v>
      </c>
      <c r="E75" s="73">
        <v>0</v>
      </c>
      <c r="F75" s="73">
        <v>0</v>
      </c>
      <c r="G75" s="73">
        <v>0</v>
      </c>
      <c r="H75" s="73">
        <v>0</v>
      </c>
      <c r="I75" s="73">
        <v>0</v>
      </c>
      <c r="J75" s="73">
        <v>0</v>
      </c>
      <c r="K75" s="73">
        <v>0</v>
      </c>
      <c r="L75" s="73">
        <v>0</v>
      </c>
      <c r="M75" s="73">
        <v>0</v>
      </c>
      <c r="N75" s="73">
        <v>0</v>
      </c>
      <c r="O75" s="73">
        <v>0</v>
      </c>
      <c r="P75" s="73">
        <v>0</v>
      </c>
      <c r="Q75" s="73">
        <v>0</v>
      </c>
      <c r="R75" s="73">
        <v>0</v>
      </c>
      <c r="S75" s="73">
        <v>0</v>
      </c>
      <c r="T75" s="73">
        <v>0</v>
      </c>
      <c r="U75" s="73">
        <v>0</v>
      </c>
      <c r="V75" s="73">
        <v>0</v>
      </c>
      <c r="X75" s="88">
        <v>1968</v>
      </c>
      <c r="Y75" s="73">
        <v>0</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0</v>
      </c>
      <c r="AT75" s="88">
        <v>1968</v>
      </c>
      <c r="AU75" s="73">
        <v>0</v>
      </c>
      <c r="AV75" s="73">
        <v>0</v>
      </c>
      <c r="AW75" s="73">
        <v>0</v>
      </c>
      <c r="AX75" s="73">
        <v>0</v>
      </c>
      <c r="AY75" s="73">
        <v>0</v>
      </c>
      <c r="AZ75" s="73">
        <v>0</v>
      </c>
      <c r="BA75" s="73">
        <v>0</v>
      </c>
      <c r="BB75" s="73">
        <v>0</v>
      </c>
      <c r="BC75" s="73">
        <v>0</v>
      </c>
      <c r="BD75" s="73">
        <v>0</v>
      </c>
      <c r="BE75" s="73">
        <v>0</v>
      </c>
      <c r="BF75" s="73">
        <v>0</v>
      </c>
      <c r="BG75" s="73">
        <v>0</v>
      </c>
      <c r="BH75" s="73">
        <v>0</v>
      </c>
      <c r="BI75" s="73">
        <v>0</v>
      </c>
      <c r="BJ75" s="73">
        <v>0</v>
      </c>
      <c r="BK75" s="73">
        <v>0</v>
      </c>
      <c r="BL75" s="73">
        <v>0</v>
      </c>
      <c r="BM75" s="73">
        <v>0</v>
      </c>
      <c r="BN75" s="73">
        <v>0</v>
      </c>
      <c r="BP75" s="88">
        <v>1968</v>
      </c>
    </row>
    <row r="76" spans="2:68">
      <c r="B76" s="88">
        <v>1969</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X76" s="88">
        <v>1969</v>
      </c>
      <c r="Y76" s="73">
        <v>0</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T76" s="88">
        <v>1969</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P76" s="88">
        <v>1969</v>
      </c>
    </row>
    <row r="77" spans="2:68">
      <c r="B77" s="88">
        <v>1970</v>
      </c>
      <c r="C77" s="73">
        <v>0</v>
      </c>
      <c r="D77" s="73">
        <v>0</v>
      </c>
      <c r="E77" s="73">
        <v>0</v>
      </c>
      <c r="F77" s="73">
        <v>0</v>
      </c>
      <c r="G77" s="73">
        <v>0</v>
      </c>
      <c r="H77" s="73">
        <v>0</v>
      </c>
      <c r="I77" s="73">
        <v>0</v>
      </c>
      <c r="J77" s="73">
        <v>0</v>
      </c>
      <c r="K77" s="73">
        <v>0</v>
      </c>
      <c r="L77" s="73">
        <v>0</v>
      </c>
      <c r="M77" s="73">
        <v>0</v>
      </c>
      <c r="N77" s="73">
        <v>0</v>
      </c>
      <c r="O77" s="73">
        <v>0</v>
      </c>
      <c r="P77" s="73">
        <v>0</v>
      </c>
      <c r="Q77" s="73">
        <v>0</v>
      </c>
      <c r="R77" s="73">
        <v>0</v>
      </c>
      <c r="S77" s="73">
        <v>0</v>
      </c>
      <c r="T77" s="73">
        <v>0</v>
      </c>
      <c r="U77" s="73">
        <v>0</v>
      </c>
      <c r="V77" s="73">
        <v>0</v>
      </c>
      <c r="X77" s="88">
        <v>1970</v>
      </c>
      <c r="Y77" s="73">
        <v>0</v>
      </c>
      <c r="Z77" s="73">
        <v>0</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0</v>
      </c>
      <c r="AT77" s="88">
        <v>1970</v>
      </c>
      <c r="AU77" s="73">
        <v>0</v>
      </c>
      <c r="AV77" s="73">
        <v>0</v>
      </c>
      <c r="AW77" s="73">
        <v>0</v>
      </c>
      <c r="AX77" s="73">
        <v>0</v>
      </c>
      <c r="AY77" s="73">
        <v>0</v>
      </c>
      <c r="AZ77" s="73">
        <v>0</v>
      </c>
      <c r="BA77" s="73">
        <v>0</v>
      </c>
      <c r="BB77" s="73">
        <v>0</v>
      </c>
      <c r="BC77" s="73">
        <v>0</v>
      </c>
      <c r="BD77" s="73">
        <v>0</v>
      </c>
      <c r="BE77" s="73">
        <v>0</v>
      </c>
      <c r="BF77" s="73">
        <v>0</v>
      </c>
      <c r="BG77" s="73">
        <v>0</v>
      </c>
      <c r="BH77" s="73">
        <v>0</v>
      </c>
      <c r="BI77" s="73">
        <v>0</v>
      </c>
      <c r="BJ77" s="73">
        <v>0</v>
      </c>
      <c r="BK77" s="73">
        <v>0</v>
      </c>
      <c r="BL77" s="73">
        <v>0</v>
      </c>
      <c r="BM77" s="73">
        <v>0</v>
      </c>
      <c r="BN77" s="73">
        <v>0</v>
      </c>
      <c r="BP77" s="88">
        <v>1970</v>
      </c>
    </row>
    <row r="78" spans="2:68">
      <c r="B78" s="88">
        <v>1971</v>
      </c>
      <c r="C78" s="73">
        <v>0</v>
      </c>
      <c r="D78" s="73">
        <v>0</v>
      </c>
      <c r="E78" s="73">
        <v>0</v>
      </c>
      <c r="F78" s="73">
        <v>0</v>
      </c>
      <c r="G78" s="73">
        <v>0</v>
      </c>
      <c r="H78" s="73">
        <v>0</v>
      </c>
      <c r="I78" s="73">
        <v>0</v>
      </c>
      <c r="J78" s="73">
        <v>0</v>
      </c>
      <c r="K78" s="73">
        <v>0</v>
      </c>
      <c r="L78" s="73">
        <v>0</v>
      </c>
      <c r="M78" s="73">
        <v>0</v>
      </c>
      <c r="N78" s="73">
        <v>0</v>
      </c>
      <c r="O78" s="73">
        <v>0</v>
      </c>
      <c r="P78" s="73">
        <v>0</v>
      </c>
      <c r="Q78" s="73">
        <v>0</v>
      </c>
      <c r="R78" s="73">
        <v>0</v>
      </c>
      <c r="S78" s="73">
        <v>0</v>
      </c>
      <c r="T78" s="73">
        <v>0</v>
      </c>
      <c r="U78" s="73">
        <v>0</v>
      </c>
      <c r="V78" s="73">
        <v>0</v>
      </c>
      <c r="X78" s="88">
        <v>1971</v>
      </c>
      <c r="Y78" s="73">
        <v>0</v>
      </c>
      <c r="Z78" s="73">
        <v>0</v>
      </c>
      <c r="AA78" s="73">
        <v>0</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0</v>
      </c>
      <c r="AT78" s="88">
        <v>1971</v>
      </c>
      <c r="AU78" s="73">
        <v>0</v>
      </c>
      <c r="AV78" s="73">
        <v>0</v>
      </c>
      <c r="AW78" s="73">
        <v>0</v>
      </c>
      <c r="AX78" s="73">
        <v>0</v>
      </c>
      <c r="AY78" s="73">
        <v>0</v>
      </c>
      <c r="AZ78" s="73">
        <v>0</v>
      </c>
      <c r="BA78" s="73">
        <v>0</v>
      </c>
      <c r="BB78" s="73">
        <v>0</v>
      </c>
      <c r="BC78" s="73">
        <v>0</v>
      </c>
      <c r="BD78" s="73">
        <v>0</v>
      </c>
      <c r="BE78" s="73">
        <v>0</v>
      </c>
      <c r="BF78" s="73">
        <v>0</v>
      </c>
      <c r="BG78" s="73">
        <v>0</v>
      </c>
      <c r="BH78" s="73">
        <v>0</v>
      </c>
      <c r="BI78" s="73">
        <v>0</v>
      </c>
      <c r="BJ78" s="73">
        <v>0</v>
      </c>
      <c r="BK78" s="73">
        <v>0</v>
      </c>
      <c r="BL78" s="73">
        <v>0</v>
      </c>
      <c r="BM78" s="73">
        <v>0</v>
      </c>
      <c r="BN78" s="73">
        <v>0</v>
      </c>
      <c r="BP78" s="88">
        <v>1971</v>
      </c>
    </row>
    <row r="79" spans="2:68">
      <c r="B79" s="88">
        <v>1972</v>
      </c>
      <c r="C79" s="73">
        <v>0</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0</v>
      </c>
      <c r="X79" s="88">
        <v>1972</v>
      </c>
      <c r="Y79" s="73">
        <v>0</v>
      </c>
      <c r="Z79" s="73">
        <v>0</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0</v>
      </c>
      <c r="AT79" s="88">
        <v>1972</v>
      </c>
      <c r="AU79" s="73">
        <v>0</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0</v>
      </c>
      <c r="BP79" s="88">
        <v>1972</v>
      </c>
    </row>
    <row r="80" spans="2:68">
      <c r="B80" s="88">
        <v>1973</v>
      </c>
      <c r="C80" s="73">
        <v>0</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0</v>
      </c>
      <c r="X80" s="88">
        <v>1973</v>
      </c>
      <c r="Y80" s="73">
        <v>0</v>
      </c>
      <c r="Z80" s="73">
        <v>0</v>
      </c>
      <c r="AA80" s="73">
        <v>0</v>
      </c>
      <c r="AB80" s="73">
        <v>0</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0</v>
      </c>
      <c r="AT80" s="88">
        <v>1973</v>
      </c>
      <c r="AU80" s="73">
        <v>0</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0</v>
      </c>
      <c r="BP80" s="88">
        <v>1973</v>
      </c>
    </row>
    <row r="81" spans="2:68">
      <c r="B81" s="88">
        <v>1974</v>
      </c>
      <c r="C81" s="73">
        <v>0</v>
      </c>
      <c r="D81" s="73">
        <v>0</v>
      </c>
      <c r="E81" s="73">
        <v>0</v>
      </c>
      <c r="F81" s="73">
        <v>0</v>
      </c>
      <c r="G81" s="73">
        <v>0</v>
      </c>
      <c r="H81" s="73">
        <v>0</v>
      </c>
      <c r="I81" s="73">
        <v>0</v>
      </c>
      <c r="J81" s="73">
        <v>0</v>
      </c>
      <c r="K81" s="73">
        <v>0</v>
      </c>
      <c r="L81" s="73">
        <v>0</v>
      </c>
      <c r="M81" s="73">
        <v>0</v>
      </c>
      <c r="N81" s="73">
        <v>0</v>
      </c>
      <c r="O81" s="73">
        <v>0</v>
      </c>
      <c r="P81" s="73">
        <v>0</v>
      </c>
      <c r="Q81" s="73">
        <v>0</v>
      </c>
      <c r="R81" s="73">
        <v>0</v>
      </c>
      <c r="S81" s="73">
        <v>0</v>
      </c>
      <c r="T81" s="73">
        <v>0</v>
      </c>
      <c r="U81" s="73">
        <v>0</v>
      </c>
      <c r="V81" s="73">
        <v>0</v>
      </c>
      <c r="X81" s="88">
        <v>1974</v>
      </c>
      <c r="Y81" s="73">
        <v>0</v>
      </c>
      <c r="Z81" s="73">
        <v>0</v>
      </c>
      <c r="AA81" s="73">
        <v>0</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0</v>
      </c>
      <c r="AT81" s="88">
        <v>1974</v>
      </c>
      <c r="AU81" s="73">
        <v>0</v>
      </c>
      <c r="AV81" s="73">
        <v>0</v>
      </c>
      <c r="AW81" s="73">
        <v>0</v>
      </c>
      <c r="AX81" s="73">
        <v>0</v>
      </c>
      <c r="AY81" s="73">
        <v>0</v>
      </c>
      <c r="AZ81" s="73">
        <v>0</v>
      </c>
      <c r="BA81" s="73">
        <v>0</v>
      </c>
      <c r="BB81" s="73">
        <v>0</v>
      </c>
      <c r="BC81" s="73">
        <v>0</v>
      </c>
      <c r="BD81" s="73">
        <v>0</v>
      </c>
      <c r="BE81" s="73">
        <v>0</v>
      </c>
      <c r="BF81" s="73">
        <v>0</v>
      </c>
      <c r="BG81" s="73">
        <v>0</v>
      </c>
      <c r="BH81" s="73">
        <v>0</v>
      </c>
      <c r="BI81" s="73">
        <v>0</v>
      </c>
      <c r="BJ81" s="73">
        <v>0</v>
      </c>
      <c r="BK81" s="73">
        <v>0</v>
      </c>
      <c r="BL81" s="73">
        <v>0</v>
      </c>
      <c r="BM81" s="73">
        <v>0</v>
      </c>
      <c r="BN81" s="73">
        <v>0</v>
      </c>
      <c r="BP81" s="88">
        <v>1974</v>
      </c>
    </row>
    <row r="82" spans="2:68">
      <c r="B82" s="88">
        <v>1975</v>
      </c>
      <c r="C82" s="73">
        <v>0</v>
      </c>
      <c r="D82" s="73">
        <v>0</v>
      </c>
      <c r="E82" s="73">
        <v>0</v>
      </c>
      <c r="F82" s="73">
        <v>0</v>
      </c>
      <c r="G82" s="73">
        <v>0</v>
      </c>
      <c r="H82" s="73">
        <v>0</v>
      </c>
      <c r="I82" s="73">
        <v>0</v>
      </c>
      <c r="J82" s="73">
        <v>0</v>
      </c>
      <c r="K82" s="73">
        <v>0</v>
      </c>
      <c r="L82" s="73">
        <v>0</v>
      </c>
      <c r="M82" s="73">
        <v>0</v>
      </c>
      <c r="N82" s="73">
        <v>0</v>
      </c>
      <c r="O82" s="73">
        <v>0</v>
      </c>
      <c r="P82" s="73">
        <v>0</v>
      </c>
      <c r="Q82" s="73">
        <v>0</v>
      </c>
      <c r="R82" s="73">
        <v>0</v>
      </c>
      <c r="S82" s="73">
        <v>0</v>
      </c>
      <c r="T82" s="73">
        <v>0</v>
      </c>
      <c r="U82" s="73">
        <v>0</v>
      </c>
      <c r="V82" s="73">
        <v>0</v>
      </c>
      <c r="X82" s="88">
        <v>1975</v>
      </c>
      <c r="Y82" s="73">
        <v>0</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0</v>
      </c>
      <c r="AT82" s="88">
        <v>1975</v>
      </c>
      <c r="AU82" s="73">
        <v>0</v>
      </c>
      <c r="AV82" s="73">
        <v>0</v>
      </c>
      <c r="AW82" s="73">
        <v>0</v>
      </c>
      <c r="AX82" s="73">
        <v>0</v>
      </c>
      <c r="AY82" s="73">
        <v>0</v>
      </c>
      <c r="AZ82" s="73">
        <v>0</v>
      </c>
      <c r="BA82" s="73">
        <v>0</v>
      </c>
      <c r="BB82" s="73">
        <v>0</v>
      </c>
      <c r="BC82" s="73">
        <v>0</v>
      </c>
      <c r="BD82" s="73">
        <v>0</v>
      </c>
      <c r="BE82" s="73">
        <v>0</v>
      </c>
      <c r="BF82" s="73">
        <v>0</v>
      </c>
      <c r="BG82" s="73">
        <v>0</v>
      </c>
      <c r="BH82" s="73">
        <v>0</v>
      </c>
      <c r="BI82" s="73">
        <v>0</v>
      </c>
      <c r="BJ82" s="73">
        <v>0</v>
      </c>
      <c r="BK82" s="73">
        <v>0</v>
      </c>
      <c r="BL82" s="73">
        <v>0</v>
      </c>
      <c r="BM82" s="73">
        <v>0</v>
      </c>
      <c r="BN82" s="73">
        <v>0</v>
      </c>
      <c r="BP82" s="88">
        <v>1975</v>
      </c>
    </row>
    <row r="83" spans="2:68">
      <c r="B83" s="88">
        <v>1976</v>
      </c>
      <c r="C83" s="73">
        <v>0</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0</v>
      </c>
      <c r="X83" s="88">
        <v>1976</v>
      </c>
      <c r="Y83" s="73">
        <v>0</v>
      </c>
      <c r="Z83" s="73">
        <v>0</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0</v>
      </c>
      <c r="AT83" s="88">
        <v>1976</v>
      </c>
      <c r="AU83" s="73">
        <v>0</v>
      </c>
      <c r="AV83" s="73">
        <v>0</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0</v>
      </c>
      <c r="BP83" s="88">
        <v>1976</v>
      </c>
    </row>
    <row r="84" spans="2:68">
      <c r="B84" s="88">
        <v>1977</v>
      </c>
      <c r="C84" s="73">
        <v>0</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0</v>
      </c>
      <c r="X84" s="88">
        <v>1977</v>
      </c>
      <c r="Y84" s="73">
        <v>0</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0</v>
      </c>
      <c r="AT84" s="88">
        <v>1977</v>
      </c>
      <c r="AU84" s="73">
        <v>0</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0</v>
      </c>
      <c r="BP84" s="88">
        <v>1977</v>
      </c>
    </row>
    <row r="85" spans="2:68">
      <c r="B85" s="88">
        <v>1978</v>
      </c>
      <c r="C85" s="73">
        <v>0</v>
      </c>
      <c r="D85" s="73">
        <v>0</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0</v>
      </c>
      <c r="X85" s="88">
        <v>1978</v>
      </c>
      <c r="Y85" s="73">
        <v>0</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0</v>
      </c>
      <c r="AT85" s="88">
        <v>1978</v>
      </c>
      <c r="AU85" s="73">
        <v>0</v>
      </c>
      <c r="AV85" s="73">
        <v>0</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0</v>
      </c>
      <c r="BP85" s="88">
        <v>1978</v>
      </c>
    </row>
    <row r="86" spans="2:68">
      <c r="B86" s="89">
        <v>1979</v>
      </c>
      <c r="C86" s="73">
        <v>0</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0</v>
      </c>
      <c r="X86" s="89">
        <v>1979</v>
      </c>
      <c r="Y86" s="73">
        <v>0</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0</v>
      </c>
      <c r="AT86" s="89">
        <v>1979</v>
      </c>
      <c r="AU86" s="73">
        <v>0</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0</v>
      </c>
      <c r="X87" s="89">
        <v>1980</v>
      </c>
      <c r="Y87" s="73">
        <v>0</v>
      </c>
      <c r="Z87" s="73">
        <v>0</v>
      </c>
      <c r="AA87" s="73">
        <v>0</v>
      </c>
      <c r="AB87" s="73">
        <v>0</v>
      </c>
      <c r="AC87" s="73">
        <v>0</v>
      </c>
      <c r="AD87" s="73">
        <v>0</v>
      </c>
      <c r="AE87" s="73">
        <v>0</v>
      </c>
      <c r="AF87" s="73">
        <v>0</v>
      </c>
      <c r="AG87" s="73">
        <v>0</v>
      </c>
      <c r="AH87" s="73">
        <v>0</v>
      </c>
      <c r="AI87" s="73">
        <v>0</v>
      </c>
      <c r="AJ87" s="73">
        <v>0</v>
      </c>
      <c r="AK87" s="73">
        <v>0</v>
      </c>
      <c r="AL87" s="73">
        <v>0</v>
      </c>
      <c r="AM87" s="73">
        <v>0</v>
      </c>
      <c r="AN87" s="73">
        <v>0</v>
      </c>
      <c r="AO87" s="73">
        <v>0</v>
      </c>
      <c r="AP87" s="73">
        <v>0</v>
      </c>
      <c r="AQ87" s="73">
        <v>0</v>
      </c>
      <c r="AR87" s="73">
        <v>0</v>
      </c>
      <c r="AT87" s="89">
        <v>1980</v>
      </c>
      <c r="AU87" s="73">
        <v>0</v>
      </c>
      <c r="AV87" s="73">
        <v>0</v>
      </c>
      <c r="AW87" s="73">
        <v>0</v>
      </c>
      <c r="AX87" s="73">
        <v>0</v>
      </c>
      <c r="AY87" s="73">
        <v>0</v>
      </c>
      <c r="AZ87" s="73">
        <v>0</v>
      </c>
      <c r="BA87" s="73">
        <v>0</v>
      </c>
      <c r="BB87" s="73">
        <v>0</v>
      </c>
      <c r="BC87" s="73">
        <v>0</v>
      </c>
      <c r="BD87" s="73">
        <v>0</v>
      </c>
      <c r="BE87" s="73">
        <v>0</v>
      </c>
      <c r="BF87" s="73">
        <v>0</v>
      </c>
      <c r="BG87" s="73">
        <v>0</v>
      </c>
      <c r="BH87" s="73">
        <v>0</v>
      </c>
      <c r="BI87" s="73">
        <v>0</v>
      </c>
      <c r="BJ87" s="73">
        <v>0</v>
      </c>
      <c r="BK87" s="73">
        <v>0</v>
      </c>
      <c r="BL87" s="73">
        <v>0</v>
      </c>
      <c r="BM87" s="73">
        <v>0</v>
      </c>
      <c r="BN87" s="73">
        <v>0</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0</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0</v>
      </c>
      <c r="BP88" s="89">
        <v>1981</v>
      </c>
    </row>
    <row r="89" spans="2:68">
      <c r="B89" s="89">
        <v>1982</v>
      </c>
      <c r="C89" s="73">
        <v>0</v>
      </c>
      <c r="D89" s="73">
        <v>0</v>
      </c>
      <c r="E89" s="73">
        <v>0</v>
      </c>
      <c r="F89" s="73">
        <v>0</v>
      </c>
      <c r="G89" s="73">
        <v>0</v>
      </c>
      <c r="H89" s="73">
        <v>0</v>
      </c>
      <c r="I89" s="73">
        <v>0</v>
      </c>
      <c r="J89" s="73">
        <v>0</v>
      </c>
      <c r="K89" s="73">
        <v>0</v>
      </c>
      <c r="L89" s="73">
        <v>0</v>
      </c>
      <c r="M89" s="73">
        <v>0</v>
      </c>
      <c r="N89" s="73">
        <v>0</v>
      </c>
      <c r="O89" s="73">
        <v>0</v>
      </c>
      <c r="P89" s="73">
        <v>0</v>
      </c>
      <c r="Q89" s="73">
        <v>0</v>
      </c>
      <c r="R89" s="73">
        <v>0</v>
      </c>
      <c r="S89" s="73">
        <v>0</v>
      </c>
      <c r="T89" s="73">
        <v>0</v>
      </c>
      <c r="U89" s="73">
        <v>0</v>
      </c>
      <c r="V89" s="73">
        <v>0</v>
      </c>
      <c r="X89" s="89">
        <v>1982</v>
      </c>
      <c r="Y89" s="73">
        <v>0</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0</v>
      </c>
      <c r="AT89" s="89">
        <v>1982</v>
      </c>
      <c r="AU89" s="73">
        <v>0</v>
      </c>
      <c r="AV89" s="73">
        <v>0</v>
      </c>
      <c r="AW89" s="73">
        <v>0</v>
      </c>
      <c r="AX89" s="73">
        <v>0</v>
      </c>
      <c r="AY89" s="73">
        <v>0</v>
      </c>
      <c r="AZ89" s="73">
        <v>0</v>
      </c>
      <c r="BA89" s="73">
        <v>0</v>
      </c>
      <c r="BB89" s="73">
        <v>0</v>
      </c>
      <c r="BC89" s="73">
        <v>0</v>
      </c>
      <c r="BD89" s="73">
        <v>0</v>
      </c>
      <c r="BE89" s="73">
        <v>0</v>
      </c>
      <c r="BF89" s="73">
        <v>0</v>
      </c>
      <c r="BG89" s="73">
        <v>0</v>
      </c>
      <c r="BH89" s="73">
        <v>0</v>
      </c>
      <c r="BI89" s="73">
        <v>0</v>
      </c>
      <c r="BJ89" s="73">
        <v>0</v>
      </c>
      <c r="BK89" s="73">
        <v>0</v>
      </c>
      <c r="BL89" s="73">
        <v>0</v>
      </c>
      <c r="BM89" s="73">
        <v>0</v>
      </c>
      <c r="BN89" s="73">
        <v>0</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0</v>
      </c>
      <c r="X90" s="89">
        <v>1983</v>
      </c>
      <c r="Y90" s="73">
        <v>0</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0</v>
      </c>
      <c r="AT90" s="89">
        <v>1983</v>
      </c>
      <c r="AU90" s="73">
        <v>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0</v>
      </c>
      <c r="X91" s="89">
        <v>1984</v>
      </c>
      <c r="Y91" s="73">
        <v>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0</v>
      </c>
      <c r="AP91" s="73">
        <v>0</v>
      </c>
      <c r="AQ91" s="73">
        <v>0</v>
      </c>
      <c r="AR91" s="73">
        <v>0</v>
      </c>
      <c r="AT91" s="89">
        <v>1984</v>
      </c>
      <c r="AU91" s="73">
        <v>0</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0</v>
      </c>
      <c r="BL91" s="73">
        <v>0</v>
      </c>
      <c r="BM91" s="73">
        <v>0</v>
      </c>
      <c r="BN91" s="73">
        <v>0</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0</v>
      </c>
      <c r="X92" s="89">
        <v>1985</v>
      </c>
      <c r="Y92" s="73">
        <v>0</v>
      </c>
      <c r="Z92" s="73">
        <v>0</v>
      </c>
      <c r="AA92" s="73">
        <v>0</v>
      </c>
      <c r="AB92" s="73">
        <v>0</v>
      </c>
      <c r="AC92" s="73">
        <v>0</v>
      </c>
      <c r="AD92" s="73">
        <v>0</v>
      </c>
      <c r="AE92" s="73">
        <v>0</v>
      </c>
      <c r="AF92" s="73">
        <v>0</v>
      </c>
      <c r="AG92" s="73">
        <v>0</v>
      </c>
      <c r="AH92" s="73">
        <v>0</v>
      </c>
      <c r="AI92" s="73">
        <v>0</v>
      </c>
      <c r="AJ92" s="73">
        <v>0</v>
      </c>
      <c r="AK92" s="73">
        <v>0</v>
      </c>
      <c r="AL92" s="73">
        <v>0</v>
      </c>
      <c r="AM92" s="73">
        <v>0</v>
      </c>
      <c r="AN92" s="73">
        <v>0</v>
      </c>
      <c r="AO92" s="73">
        <v>0</v>
      </c>
      <c r="AP92" s="73">
        <v>0</v>
      </c>
      <c r="AQ92" s="73">
        <v>0</v>
      </c>
      <c r="AR92" s="73">
        <v>0</v>
      </c>
      <c r="AT92" s="89">
        <v>1985</v>
      </c>
      <c r="AU92" s="73">
        <v>0</v>
      </c>
      <c r="AV92" s="73">
        <v>0</v>
      </c>
      <c r="AW92" s="73">
        <v>0</v>
      </c>
      <c r="AX92" s="73">
        <v>0</v>
      </c>
      <c r="AY92" s="73">
        <v>0</v>
      </c>
      <c r="AZ92" s="73">
        <v>0</v>
      </c>
      <c r="BA92" s="73">
        <v>0</v>
      </c>
      <c r="BB92" s="73">
        <v>0</v>
      </c>
      <c r="BC92" s="73">
        <v>0</v>
      </c>
      <c r="BD92" s="73">
        <v>0</v>
      </c>
      <c r="BE92" s="73">
        <v>0</v>
      </c>
      <c r="BF92" s="73">
        <v>0</v>
      </c>
      <c r="BG92" s="73">
        <v>0</v>
      </c>
      <c r="BH92" s="73">
        <v>0</v>
      </c>
      <c r="BI92" s="73">
        <v>0</v>
      </c>
      <c r="BJ92" s="73">
        <v>0</v>
      </c>
      <c r="BK92" s="73">
        <v>0</v>
      </c>
      <c r="BL92" s="73">
        <v>0</v>
      </c>
      <c r="BM92" s="73">
        <v>0</v>
      </c>
      <c r="BN92" s="73">
        <v>0</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0</v>
      </c>
      <c r="P93" s="73">
        <v>0</v>
      </c>
      <c r="Q93" s="73">
        <v>0</v>
      </c>
      <c r="R93" s="73">
        <v>0</v>
      </c>
      <c r="S93" s="73">
        <v>0</v>
      </c>
      <c r="T93" s="73">
        <v>0</v>
      </c>
      <c r="U93" s="73">
        <v>0</v>
      </c>
      <c r="V93" s="73">
        <v>0</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0</v>
      </c>
      <c r="AT93" s="89">
        <v>1986</v>
      </c>
      <c r="AU93" s="73">
        <v>0</v>
      </c>
      <c r="AV93" s="73">
        <v>0</v>
      </c>
      <c r="AW93" s="73">
        <v>0</v>
      </c>
      <c r="AX93" s="73">
        <v>0</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0</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0</v>
      </c>
      <c r="X94" s="89">
        <v>1987</v>
      </c>
      <c r="Y94" s="73">
        <v>0</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0</v>
      </c>
      <c r="AQ94" s="73">
        <v>0</v>
      </c>
      <c r="AR94" s="73">
        <v>0</v>
      </c>
      <c r="AT94" s="89">
        <v>1987</v>
      </c>
      <c r="AU94" s="73">
        <v>0</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0</v>
      </c>
      <c r="BM94" s="73">
        <v>0</v>
      </c>
      <c r="BN94" s="73">
        <v>0</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0</v>
      </c>
      <c r="X95" s="89">
        <v>1988</v>
      </c>
      <c r="Y95" s="73">
        <v>0</v>
      </c>
      <c r="Z95" s="73">
        <v>0</v>
      </c>
      <c r="AA95" s="73">
        <v>0</v>
      </c>
      <c r="AB95" s="73">
        <v>0</v>
      </c>
      <c r="AC95" s="73">
        <v>0</v>
      </c>
      <c r="AD95" s="73">
        <v>0</v>
      </c>
      <c r="AE95" s="73">
        <v>0</v>
      </c>
      <c r="AF95" s="73">
        <v>0</v>
      </c>
      <c r="AG95" s="73">
        <v>0</v>
      </c>
      <c r="AH95" s="73">
        <v>0</v>
      </c>
      <c r="AI95" s="73">
        <v>0</v>
      </c>
      <c r="AJ95" s="73">
        <v>0</v>
      </c>
      <c r="AK95" s="73">
        <v>0</v>
      </c>
      <c r="AL95" s="73">
        <v>0</v>
      </c>
      <c r="AM95" s="73">
        <v>0</v>
      </c>
      <c r="AN95" s="73">
        <v>0</v>
      </c>
      <c r="AO95" s="73">
        <v>0</v>
      </c>
      <c r="AP95" s="73">
        <v>0</v>
      </c>
      <c r="AQ95" s="73">
        <v>0</v>
      </c>
      <c r="AR95" s="73">
        <v>0</v>
      </c>
      <c r="AT95" s="89">
        <v>1988</v>
      </c>
      <c r="AU95" s="73">
        <v>0</v>
      </c>
      <c r="AV95" s="73">
        <v>0</v>
      </c>
      <c r="AW95" s="73">
        <v>0</v>
      </c>
      <c r="AX95" s="73">
        <v>0</v>
      </c>
      <c r="AY95" s="73">
        <v>0</v>
      </c>
      <c r="AZ95" s="73">
        <v>0</v>
      </c>
      <c r="BA95" s="73">
        <v>0</v>
      </c>
      <c r="BB95" s="73">
        <v>0</v>
      </c>
      <c r="BC95" s="73">
        <v>0</v>
      </c>
      <c r="BD95" s="73">
        <v>0</v>
      </c>
      <c r="BE95" s="73">
        <v>0</v>
      </c>
      <c r="BF95" s="73">
        <v>0</v>
      </c>
      <c r="BG95" s="73">
        <v>0</v>
      </c>
      <c r="BH95" s="73">
        <v>0</v>
      </c>
      <c r="BI95" s="73">
        <v>0</v>
      </c>
      <c r="BJ95" s="73">
        <v>0</v>
      </c>
      <c r="BK95" s="73">
        <v>0</v>
      </c>
      <c r="BL95" s="73">
        <v>0</v>
      </c>
      <c r="BM95" s="73">
        <v>0</v>
      </c>
      <c r="BN95" s="73">
        <v>0</v>
      </c>
      <c r="BP95" s="89">
        <v>1988</v>
      </c>
    </row>
    <row r="96" spans="2:68">
      <c r="B96" s="89">
        <v>1989</v>
      </c>
      <c r="C96" s="73">
        <v>0</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0</v>
      </c>
      <c r="U96" s="73">
        <v>0</v>
      </c>
      <c r="V96" s="73">
        <v>0</v>
      </c>
      <c r="X96" s="89">
        <v>1989</v>
      </c>
      <c r="Y96" s="73">
        <v>0</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T96" s="89">
        <v>1989</v>
      </c>
      <c r="AU96" s="73">
        <v>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0</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X97" s="89">
        <v>1990</v>
      </c>
      <c r="Y97" s="73">
        <v>0</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0</v>
      </c>
      <c r="AP97" s="73">
        <v>0</v>
      </c>
      <c r="AQ97" s="73">
        <v>0</v>
      </c>
      <c r="AR97" s="73">
        <v>0</v>
      </c>
      <c r="AT97" s="89">
        <v>1990</v>
      </c>
      <c r="AU97" s="73">
        <v>0</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0</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0</v>
      </c>
      <c r="X98" s="89">
        <v>1991</v>
      </c>
      <c r="Y98" s="73">
        <v>0</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0</v>
      </c>
      <c r="AT98" s="89">
        <v>1991</v>
      </c>
      <c r="AU98" s="73">
        <v>0</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0</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0</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T99" s="89">
        <v>1992</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0</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0</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0</v>
      </c>
      <c r="AT100" s="89">
        <v>1993</v>
      </c>
      <c r="AU100" s="73">
        <v>0</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0</v>
      </c>
      <c r="BK100" s="73">
        <v>0</v>
      </c>
      <c r="BL100" s="73">
        <v>0</v>
      </c>
      <c r="BM100" s="73">
        <v>0</v>
      </c>
      <c r="BN100" s="73">
        <v>0</v>
      </c>
      <c r="BP100" s="89">
        <v>1993</v>
      </c>
    </row>
    <row r="101" spans="2:68">
      <c r="B101" s="89">
        <v>1994</v>
      </c>
      <c r="C101" s="73">
        <v>0</v>
      </c>
      <c r="D101" s="73">
        <v>0</v>
      </c>
      <c r="E101" s="73">
        <v>0</v>
      </c>
      <c r="F101" s="73">
        <v>0</v>
      </c>
      <c r="G101" s="73">
        <v>0</v>
      </c>
      <c r="H101" s="73">
        <v>0</v>
      </c>
      <c r="I101" s="73">
        <v>0</v>
      </c>
      <c r="J101" s="73">
        <v>0</v>
      </c>
      <c r="K101" s="73">
        <v>0</v>
      </c>
      <c r="L101" s="73">
        <v>0</v>
      </c>
      <c r="M101" s="73">
        <v>0</v>
      </c>
      <c r="N101" s="73">
        <v>0</v>
      </c>
      <c r="O101" s="73">
        <v>0</v>
      </c>
      <c r="P101" s="73">
        <v>0</v>
      </c>
      <c r="Q101" s="73">
        <v>0</v>
      </c>
      <c r="R101" s="73">
        <v>0</v>
      </c>
      <c r="S101" s="73">
        <v>0</v>
      </c>
      <c r="T101" s="73">
        <v>0</v>
      </c>
      <c r="U101" s="73">
        <v>0</v>
      </c>
      <c r="V101" s="73">
        <v>0</v>
      </c>
      <c r="X101" s="89">
        <v>1994</v>
      </c>
      <c r="Y101" s="73">
        <v>0</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0</v>
      </c>
      <c r="AQ101" s="73">
        <v>0</v>
      </c>
      <c r="AR101" s="73">
        <v>0</v>
      </c>
      <c r="AT101" s="89">
        <v>1994</v>
      </c>
      <c r="AU101" s="73">
        <v>0</v>
      </c>
      <c r="AV101" s="73">
        <v>0</v>
      </c>
      <c r="AW101" s="73">
        <v>0</v>
      </c>
      <c r="AX101" s="73">
        <v>0</v>
      </c>
      <c r="AY101" s="73">
        <v>0</v>
      </c>
      <c r="AZ101" s="73">
        <v>0</v>
      </c>
      <c r="BA101" s="73">
        <v>0</v>
      </c>
      <c r="BB101" s="73">
        <v>0</v>
      </c>
      <c r="BC101" s="73">
        <v>0</v>
      </c>
      <c r="BD101" s="73">
        <v>0</v>
      </c>
      <c r="BE101" s="73">
        <v>0</v>
      </c>
      <c r="BF101" s="73">
        <v>0</v>
      </c>
      <c r="BG101" s="73">
        <v>0</v>
      </c>
      <c r="BH101" s="73">
        <v>0</v>
      </c>
      <c r="BI101" s="73">
        <v>0</v>
      </c>
      <c r="BJ101" s="73">
        <v>0</v>
      </c>
      <c r="BK101" s="73">
        <v>0</v>
      </c>
      <c r="BL101" s="73">
        <v>0</v>
      </c>
      <c r="BM101" s="73">
        <v>0</v>
      </c>
      <c r="BN101" s="73">
        <v>0</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0</v>
      </c>
      <c r="U102" s="73">
        <v>0</v>
      </c>
      <c r="V102" s="73">
        <v>0</v>
      </c>
      <c r="X102" s="89">
        <v>1995</v>
      </c>
      <c r="Y102" s="73">
        <v>0</v>
      </c>
      <c r="Z102" s="73">
        <v>0</v>
      </c>
      <c r="AA102" s="73">
        <v>0</v>
      </c>
      <c r="AB102" s="73">
        <v>0</v>
      </c>
      <c r="AC102" s="73">
        <v>0</v>
      </c>
      <c r="AD102" s="73">
        <v>0</v>
      </c>
      <c r="AE102" s="73">
        <v>0</v>
      </c>
      <c r="AF102" s="73">
        <v>0</v>
      </c>
      <c r="AG102" s="73">
        <v>0</v>
      </c>
      <c r="AH102" s="73">
        <v>0</v>
      </c>
      <c r="AI102" s="73">
        <v>0</v>
      </c>
      <c r="AJ102" s="73">
        <v>0</v>
      </c>
      <c r="AK102" s="73">
        <v>0</v>
      </c>
      <c r="AL102" s="73">
        <v>0</v>
      </c>
      <c r="AM102" s="73">
        <v>0</v>
      </c>
      <c r="AN102" s="73">
        <v>0</v>
      </c>
      <c r="AO102" s="73">
        <v>0</v>
      </c>
      <c r="AP102" s="73">
        <v>0</v>
      </c>
      <c r="AQ102" s="73">
        <v>0</v>
      </c>
      <c r="AR102" s="73">
        <v>0</v>
      </c>
      <c r="AT102" s="89">
        <v>1995</v>
      </c>
      <c r="AU102" s="73">
        <v>0</v>
      </c>
      <c r="AV102" s="73">
        <v>0</v>
      </c>
      <c r="AW102" s="73">
        <v>0</v>
      </c>
      <c r="AX102" s="73">
        <v>0</v>
      </c>
      <c r="AY102" s="73">
        <v>0</v>
      </c>
      <c r="AZ102" s="73">
        <v>0</v>
      </c>
      <c r="BA102" s="73">
        <v>0</v>
      </c>
      <c r="BB102" s="73">
        <v>0</v>
      </c>
      <c r="BC102" s="73">
        <v>0</v>
      </c>
      <c r="BD102" s="73">
        <v>0</v>
      </c>
      <c r="BE102" s="73">
        <v>0</v>
      </c>
      <c r="BF102" s="73">
        <v>0</v>
      </c>
      <c r="BG102" s="73">
        <v>0</v>
      </c>
      <c r="BH102" s="73">
        <v>0</v>
      </c>
      <c r="BI102" s="73">
        <v>0</v>
      </c>
      <c r="BJ102" s="73">
        <v>0</v>
      </c>
      <c r="BK102" s="73">
        <v>0</v>
      </c>
      <c r="BL102" s="73">
        <v>0</v>
      </c>
      <c r="BM102" s="73">
        <v>0</v>
      </c>
      <c r="BN102" s="73">
        <v>0</v>
      </c>
      <c r="BP102" s="89">
        <v>1995</v>
      </c>
    </row>
    <row r="103" spans="2:68">
      <c r="B103" s="89">
        <v>1996</v>
      </c>
      <c r="C103" s="73">
        <v>0</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0</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0</v>
      </c>
      <c r="AM103" s="73">
        <v>0</v>
      </c>
      <c r="AN103" s="73">
        <v>0</v>
      </c>
      <c r="AO103" s="73">
        <v>0</v>
      </c>
      <c r="AP103" s="73">
        <v>0</v>
      </c>
      <c r="AQ103" s="73">
        <v>0</v>
      </c>
      <c r="AR103" s="73">
        <v>0</v>
      </c>
      <c r="AT103" s="89">
        <v>1996</v>
      </c>
      <c r="AU103" s="73">
        <v>0</v>
      </c>
      <c r="AV103" s="73">
        <v>0</v>
      </c>
      <c r="AW103" s="73">
        <v>0</v>
      </c>
      <c r="AX103" s="73">
        <v>0</v>
      </c>
      <c r="AY103" s="73">
        <v>0</v>
      </c>
      <c r="AZ103" s="73">
        <v>0</v>
      </c>
      <c r="BA103" s="73">
        <v>0</v>
      </c>
      <c r="BB103" s="73">
        <v>0</v>
      </c>
      <c r="BC103" s="73">
        <v>0</v>
      </c>
      <c r="BD103" s="73">
        <v>0</v>
      </c>
      <c r="BE103" s="73">
        <v>0</v>
      </c>
      <c r="BF103" s="73">
        <v>0</v>
      </c>
      <c r="BG103" s="73">
        <v>0</v>
      </c>
      <c r="BH103" s="73">
        <v>0</v>
      </c>
      <c r="BI103" s="73">
        <v>0</v>
      </c>
      <c r="BJ103" s="73">
        <v>0</v>
      </c>
      <c r="BK103" s="73">
        <v>0</v>
      </c>
      <c r="BL103" s="73">
        <v>0</v>
      </c>
      <c r="BM103" s="73">
        <v>0</v>
      </c>
      <c r="BN103" s="73">
        <v>0</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0</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0</v>
      </c>
      <c r="AP104" s="73">
        <v>0</v>
      </c>
      <c r="AQ104" s="73">
        <v>0</v>
      </c>
      <c r="AR104" s="73">
        <v>0</v>
      </c>
      <c r="AT104" s="90">
        <v>1997</v>
      </c>
      <c r="AU104" s="73">
        <v>0</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0</v>
      </c>
      <c r="BL104" s="73">
        <v>0</v>
      </c>
      <c r="BM104" s="73">
        <v>0</v>
      </c>
      <c r="BN104" s="73">
        <v>0</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0</v>
      </c>
      <c r="X105" s="90">
        <v>1998</v>
      </c>
      <c r="Y105" s="73">
        <v>0</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0</v>
      </c>
      <c r="AP105" s="73">
        <v>0</v>
      </c>
      <c r="AQ105" s="73">
        <v>0</v>
      </c>
      <c r="AR105" s="73">
        <v>0</v>
      </c>
      <c r="AT105" s="90">
        <v>1998</v>
      </c>
      <c r="AU105" s="73">
        <v>0</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0</v>
      </c>
      <c r="BK105" s="73">
        <v>0</v>
      </c>
      <c r="BL105" s="73">
        <v>0</v>
      </c>
      <c r="BM105" s="73">
        <v>0</v>
      </c>
      <c r="BN105" s="73">
        <v>0</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0</v>
      </c>
      <c r="Z106" s="73">
        <v>0</v>
      </c>
      <c r="AA106" s="73">
        <v>0</v>
      </c>
      <c r="AB106" s="73">
        <v>0</v>
      </c>
      <c r="AC106" s="73">
        <v>0</v>
      </c>
      <c r="AD106" s="73">
        <v>0</v>
      </c>
      <c r="AE106" s="73">
        <v>0</v>
      </c>
      <c r="AF106" s="73">
        <v>0</v>
      </c>
      <c r="AG106" s="73">
        <v>0</v>
      </c>
      <c r="AH106" s="73">
        <v>0</v>
      </c>
      <c r="AI106" s="73">
        <v>0</v>
      </c>
      <c r="AJ106" s="73">
        <v>0</v>
      </c>
      <c r="AK106" s="73">
        <v>0</v>
      </c>
      <c r="AL106" s="73">
        <v>0</v>
      </c>
      <c r="AM106" s="73">
        <v>0</v>
      </c>
      <c r="AN106" s="73">
        <v>0</v>
      </c>
      <c r="AO106" s="73">
        <v>0</v>
      </c>
      <c r="AP106" s="73">
        <v>0</v>
      </c>
      <c r="AQ106" s="73">
        <v>0</v>
      </c>
      <c r="AR106" s="73">
        <v>0</v>
      </c>
      <c r="AT106" s="90">
        <v>1999</v>
      </c>
      <c r="AU106" s="73">
        <v>0</v>
      </c>
      <c r="AV106" s="73">
        <v>0</v>
      </c>
      <c r="AW106" s="73">
        <v>0</v>
      </c>
      <c r="AX106" s="73">
        <v>0</v>
      </c>
      <c r="AY106" s="73">
        <v>0</v>
      </c>
      <c r="AZ106" s="73">
        <v>0</v>
      </c>
      <c r="BA106" s="73">
        <v>0</v>
      </c>
      <c r="BB106" s="73">
        <v>0</v>
      </c>
      <c r="BC106" s="73">
        <v>0</v>
      </c>
      <c r="BD106" s="73">
        <v>0</v>
      </c>
      <c r="BE106" s="73">
        <v>0</v>
      </c>
      <c r="BF106" s="73">
        <v>0</v>
      </c>
      <c r="BG106" s="73">
        <v>0</v>
      </c>
      <c r="BH106" s="73">
        <v>0</v>
      </c>
      <c r="BI106" s="73">
        <v>0</v>
      </c>
      <c r="BJ106" s="73">
        <v>0</v>
      </c>
      <c r="BK106" s="73">
        <v>0</v>
      </c>
      <c r="BL106" s="73">
        <v>0</v>
      </c>
      <c r="BM106" s="73">
        <v>0</v>
      </c>
      <c r="BN106" s="73">
        <v>0</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0</v>
      </c>
      <c r="X107" s="90">
        <v>2000</v>
      </c>
      <c r="Y107" s="73">
        <v>0</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0</v>
      </c>
      <c r="AT107" s="90">
        <v>2000</v>
      </c>
      <c r="AU107" s="73">
        <v>0</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0</v>
      </c>
      <c r="BM107" s="73">
        <v>0</v>
      </c>
      <c r="BN107" s="73">
        <v>0</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0</v>
      </c>
      <c r="T108" s="73">
        <v>0</v>
      </c>
      <c r="U108" s="73">
        <v>0</v>
      </c>
      <c r="V108" s="73">
        <v>0</v>
      </c>
      <c r="X108" s="90">
        <v>2001</v>
      </c>
      <c r="Y108" s="73">
        <v>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0</v>
      </c>
      <c r="AT108" s="90">
        <v>2001</v>
      </c>
      <c r="AU108" s="73">
        <v>0</v>
      </c>
      <c r="AV108" s="73">
        <v>0</v>
      </c>
      <c r="AW108" s="73">
        <v>0</v>
      </c>
      <c r="AX108" s="73">
        <v>0</v>
      </c>
      <c r="AY108" s="73">
        <v>0</v>
      </c>
      <c r="AZ108" s="73">
        <v>0</v>
      </c>
      <c r="BA108" s="73">
        <v>0</v>
      </c>
      <c r="BB108" s="73">
        <v>0</v>
      </c>
      <c r="BC108" s="73">
        <v>0</v>
      </c>
      <c r="BD108" s="73">
        <v>0</v>
      </c>
      <c r="BE108" s="73">
        <v>0</v>
      </c>
      <c r="BF108" s="73">
        <v>0</v>
      </c>
      <c r="BG108" s="73">
        <v>0</v>
      </c>
      <c r="BH108" s="73">
        <v>0</v>
      </c>
      <c r="BI108" s="73">
        <v>0</v>
      </c>
      <c r="BJ108" s="73">
        <v>0</v>
      </c>
      <c r="BK108" s="73">
        <v>0</v>
      </c>
      <c r="BL108" s="73">
        <v>0</v>
      </c>
      <c r="BM108" s="73">
        <v>0</v>
      </c>
      <c r="BN108" s="73">
        <v>0</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0</v>
      </c>
      <c r="U109" s="73">
        <v>0</v>
      </c>
      <c r="V109" s="73">
        <v>0</v>
      </c>
      <c r="X109" s="90">
        <v>2002</v>
      </c>
      <c r="Y109" s="73">
        <v>0</v>
      </c>
      <c r="Z109" s="73">
        <v>0</v>
      </c>
      <c r="AA109" s="73">
        <v>0</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0</v>
      </c>
      <c r="AR109" s="73">
        <v>0</v>
      </c>
      <c r="AT109" s="90">
        <v>2002</v>
      </c>
      <c r="AU109" s="73">
        <v>0</v>
      </c>
      <c r="AV109" s="73">
        <v>0</v>
      </c>
      <c r="AW109" s="73">
        <v>0</v>
      </c>
      <c r="AX109" s="73">
        <v>0</v>
      </c>
      <c r="AY109" s="73">
        <v>0</v>
      </c>
      <c r="AZ109" s="73">
        <v>0</v>
      </c>
      <c r="BA109" s="73">
        <v>0</v>
      </c>
      <c r="BB109" s="73">
        <v>0</v>
      </c>
      <c r="BC109" s="73">
        <v>0</v>
      </c>
      <c r="BD109" s="73">
        <v>0</v>
      </c>
      <c r="BE109" s="73">
        <v>0</v>
      </c>
      <c r="BF109" s="73">
        <v>0</v>
      </c>
      <c r="BG109" s="73">
        <v>0</v>
      </c>
      <c r="BH109" s="73">
        <v>0</v>
      </c>
      <c r="BI109" s="73">
        <v>0</v>
      </c>
      <c r="BJ109" s="73">
        <v>0</v>
      </c>
      <c r="BK109" s="73">
        <v>0</v>
      </c>
      <c r="BL109" s="73">
        <v>0</v>
      </c>
      <c r="BM109" s="73">
        <v>0</v>
      </c>
      <c r="BN109" s="73">
        <v>0</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0</v>
      </c>
      <c r="V110" s="73">
        <v>0</v>
      </c>
      <c r="X110" s="90">
        <v>2003</v>
      </c>
      <c r="Y110" s="73">
        <v>0</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0</v>
      </c>
      <c r="AR110" s="73">
        <v>0</v>
      </c>
      <c r="AT110" s="90">
        <v>2003</v>
      </c>
      <c r="AU110" s="73">
        <v>0</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0</v>
      </c>
      <c r="BN110" s="73">
        <v>0</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0</v>
      </c>
      <c r="U111" s="73">
        <v>0</v>
      </c>
      <c r="V111" s="73">
        <v>0</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0</v>
      </c>
      <c r="AT111" s="90">
        <v>2004</v>
      </c>
      <c r="AU111" s="73">
        <v>0</v>
      </c>
      <c r="AV111" s="73">
        <v>0</v>
      </c>
      <c r="AW111" s="73">
        <v>0</v>
      </c>
      <c r="AX111" s="73">
        <v>0</v>
      </c>
      <c r="AY111" s="73">
        <v>0</v>
      </c>
      <c r="AZ111" s="73">
        <v>0</v>
      </c>
      <c r="BA111" s="73">
        <v>0</v>
      </c>
      <c r="BB111" s="73">
        <v>0</v>
      </c>
      <c r="BC111" s="73">
        <v>0</v>
      </c>
      <c r="BD111" s="73">
        <v>0</v>
      </c>
      <c r="BE111" s="73">
        <v>0</v>
      </c>
      <c r="BF111" s="73">
        <v>0</v>
      </c>
      <c r="BG111" s="73">
        <v>0</v>
      </c>
      <c r="BH111" s="73">
        <v>0</v>
      </c>
      <c r="BI111" s="73">
        <v>0</v>
      </c>
      <c r="BJ111" s="73">
        <v>0</v>
      </c>
      <c r="BK111" s="73">
        <v>0</v>
      </c>
      <c r="BL111" s="73">
        <v>0</v>
      </c>
      <c r="BM111" s="73">
        <v>0</v>
      </c>
      <c r="BN111" s="73">
        <v>0</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0</v>
      </c>
      <c r="U112" s="73">
        <v>0</v>
      </c>
      <c r="V112" s="73">
        <v>0</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0</v>
      </c>
      <c r="AP112" s="73">
        <v>0</v>
      </c>
      <c r="AQ112" s="73">
        <v>0</v>
      </c>
      <c r="AR112" s="73">
        <v>0</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0</v>
      </c>
      <c r="BL112" s="73">
        <v>0</v>
      </c>
      <c r="BM112" s="73">
        <v>0</v>
      </c>
      <c r="BN112" s="73">
        <v>0</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0</v>
      </c>
      <c r="V113" s="73">
        <v>0</v>
      </c>
      <c r="X113" s="90">
        <v>2006</v>
      </c>
      <c r="Y113" s="73">
        <v>0</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0</v>
      </c>
      <c r="AT113" s="90">
        <v>2006</v>
      </c>
      <c r="AU113" s="73">
        <v>0</v>
      </c>
      <c r="AV113" s="73">
        <v>0</v>
      </c>
      <c r="AW113" s="73">
        <v>0</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0</v>
      </c>
      <c r="BN113" s="73">
        <v>0</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0</v>
      </c>
      <c r="V114" s="73">
        <v>0</v>
      </c>
      <c r="X114" s="90">
        <v>2007</v>
      </c>
      <c r="Y114" s="73">
        <v>0</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0</v>
      </c>
      <c r="AT114" s="90">
        <v>2007</v>
      </c>
      <c r="AU114" s="73">
        <v>0</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0</v>
      </c>
      <c r="BN114" s="73">
        <v>0</v>
      </c>
      <c r="BP114" s="90">
        <v>2007</v>
      </c>
    </row>
    <row r="115" spans="2:68">
      <c r="B115" s="90">
        <v>2008</v>
      </c>
      <c r="C115" s="73">
        <v>0</v>
      </c>
      <c r="D115" s="73">
        <v>0</v>
      </c>
      <c r="E115" s="73">
        <v>0</v>
      </c>
      <c r="F115" s="73">
        <v>0</v>
      </c>
      <c r="G115" s="73">
        <v>0</v>
      </c>
      <c r="H115" s="73">
        <v>0</v>
      </c>
      <c r="I115" s="73">
        <v>0</v>
      </c>
      <c r="J115" s="73">
        <v>0</v>
      </c>
      <c r="K115" s="73">
        <v>0</v>
      </c>
      <c r="L115" s="73">
        <v>0</v>
      </c>
      <c r="M115" s="73">
        <v>0</v>
      </c>
      <c r="N115" s="73">
        <v>0</v>
      </c>
      <c r="O115" s="73">
        <v>0</v>
      </c>
      <c r="P115" s="73">
        <v>0</v>
      </c>
      <c r="Q115" s="73">
        <v>0</v>
      </c>
      <c r="R115" s="73">
        <v>0</v>
      </c>
      <c r="S115" s="73">
        <v>0</v>
      </c>
      <c r="T115" s="73">
        <v>0</v>
      </c>
      <c r="U115" s="73">
        <v>0</v>
      </c>
      <c r="V115" s="73">
        <v>0</v>
      </c>
      <c r="X115" s="90">
        <v>2008</v>
      </c>
      <c r="Y115" s="73">
        <v>0</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0</v>
      </c>
      <c r="AT115" s="90">
        <v>2008</v>
      </c>
      <c r="AU115" s="73">
        <v>0</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0</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0</v>
      </c>
      <c r="U116" s="73">
        <v>0</v>
      </c>
      <c r="V116" s="73">
        <v>0</v>
      </c>
      <c r="X116" s="90">
        <v>2009</v>
      </c>
      <c r="Y116" s="73">
        <v>0</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0</v>
      </c>
      <c r="AT116" s="90">
        <v>2009</v>
      </c>
      <c r="AU116" s="73">
        <v>0</v>
      </c>
      <c r="AV116" s="73">
        <v>0</v>
      </c>
      <c r="AW116" s="73">
        <v>0</v>
      </c>
      <c r="AX116" s="73">
        <v>0</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0</v>
      </c>
      <c r="BN116" s="73">
        <v>0</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0</v>
      </c>
      <c r="U117" s="73">
        <v>0</v>
      </c>
      <c r="V117" s="73">
        <v>0</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0</v>
      </c>
      <c r="AT117" s="90">
        <v>2010</v>
      </c>
      <c r="AU117" s="73">
        <v>0</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0</v>
      </c>
      <c r="BM117" s="73">
        <v>0</v>
      </c>
      <c r="BN117" s="73">
        <v>0</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0</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0</v>
      </c>
      <c r="AT118" s="90">
        <v>2011</v>
      </c>
      <c r="AU118" s="73">
        <v>0</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0</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0</v>
      </c>
      <c r="P119" s="73">
        <v>0</v>
      </c>
      <c r="Q119" s="73">
        <v>0</v>
      </c>
      <c r="R119" s="73">
        <v>0</v>
      </c>
      <c r="S119" s="73">
        <v>0</v>
      </c>
      <c r="T119" s="73">
        <v>0</v>
      </c>
      <c r="U119" s="73">
        <v>0</v>
      </c>
      <c r="V119" s="73">
        <v>0</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0</v>
      </c>
      <c r="AO119" s="73">
        <v>0</v>
      </c>
      <c r="AP119" s="73">
        <v>0</v>
      </c>
      <c r="AQ119" s="73">
        <v>0</v>
      </c>
      <c r="AR119" s="73">
        <v>0</v>
      </c>
      <c r="AT119" s="90">
        <v>2012</v>
      </c>
      <c r="AU119" s="73">
        <v>0</v>
      </c>
      <c r="AV119" s="73">
        <v>0</v>
      </c>
      <c r="AW119" s="73">
        <v>0</v>
      </c>
      <c r="AX119" s="73">
        <v>0</v>
      </c>
      <c r="AY119" s="73">
        <v>0</v>
      </c>
      <c r="AZ119" s="73">
        <v>0</v>
      </c>
      <c r="BA119" s="73">
        <v>0</v>
      </c>
      <c r="BB119" s="73">
        <v>0</v>
      </c>
      <c r="BC119" s="73">
        <v>0</v>
      </c>
      <c r="BD119" s="73">
        <v>0</v>
      </c>
      <c r="BE119" s="73">
        <v>0</v>
      </c>
      <c r="BF119" s="73">
        <v>0</v>
      </c>
      <c r="BG119" s="73">
        <v>0</v>
      </c>
      <c r="BH119" s="73">
        <v>0</v>
      </c>
      <c r="BI119" s="73">
        <v>0</v>
      </c>
      <c r="BJ119" s="73">
        <v>0</v>
      </c>
      <c r="BK119" s="73">
        <v>0</v>
      </c>
      <c r="BL119" s="73">
        <v>0</v>
      </c>
      <c r="BM119" s="73">
        <v>0</v>
      </c>
      <c r="BN119" s="73">
        <v>0</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0</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0</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0</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0</v>
      </c>
      <c r="T121" s="73">
        <v>0</v>
      </c>
      <c r="U121" s="73">
        <v>0</v>
      </c>
      <c r="V121" s="73">
        <v>0</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0</v>
      </c>
      <c r="AT121" s="90">
        <v>2014</v>
      </c>
      <c r="AU121" s="73">
        <v>0</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0</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0</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0</v>
      </c>
      <c r="AQ122" s="73">
        <v>0</v>
      </c>
      <c r="AR122" s="73">
        <v>0</v>
      </c>
      <c r="AT122" s="90">
        <v>2015</v>
      </c>
      <c r="AU122" s="73">
        <v>0</v>
      </c>
      <c r="AV122" s="73">
        <v>0</v>
      </c>
      <c r="AW122" s="73">
        <v>0</v>
      </c>
      <c r="AX122" s="73">
        <v>0</v>
      </c>
      <c r="AY122" s="73">
        <v>0</v>
      </c>
      <c r="AZ122" s="73">
        <v>0</v>
      </c>
      <c r="BA122" s="73">
        <v>0</v>
      </c>
      <c r="BB122" s="73">
        <v>0</v>
      </c>
      <c r="BC122" s="73">
        <v>0</v>
      </c>
      <c r="BD122" s="73">
        <v>0</v>
      </c>
      <c r="BE122" s="73">
        <v>0</v>
      </c>
      <c r="BF122" s="73">
        <v>0</v>
      </c>
      <c r="BG122" s="73">
        <v>0</v>
      </c>
      <c r="BH122" s="73">
        <v>0</v>
      </c>
      <c r="BI122" s="73">
        <v>0</v>
      </c>
      <c r="BJ122" s="73">
        <v>0</v>
      </c>
      <c r="BK122" s="73">
        <v>0</v>
      </c>
      <c r="BL122" s="73">
        <v>0</v>
      </c>
      <c r="BM122" s="73">
        <v>0</v>
      </c>
      <c r="BN122" s="73">
        <v>0</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0</v>
      </c>
      <c r="P123" s="73">
        <v>0</v>
      </c>
      <c r="Q123" s="73">
        <v>0</v>
      </c>
      <c r="R123" s="73">
        <v>0</v>
      </c>
      <c r="S123" s="73">
        <v>0</v>
      </c>
      <c r="T123" s="73">
        <v>0</v>
      </c>
      <c r="U123" s="73">
        <v>0</v>
      </c>
      <c r="V123" s="73">
        <v>0</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0</v>
      </c>
      <c r="AO123" s="73">
        <v>0</v>
      </c>
      <c r="AP123" s="73">
        <v>0</v>
      </c>
      <c r="AQ123" s="73">
        <v>0</v>
      </c>
      <c r="AR123" s="73">
        <v>0</v>
      </c>
      <c r="AT123" s="90">
        <v>2016</v>
      </c>
      <c r="AU123" s="73">
        <v>0</v>
      </c>
      <c r="AV123" s="73">
        <v>0</v>
      </c>
      <c r="AW123" s="73">
        <v>0</v>
      </c>
      <c r="AX123" s="73">
        <v>0</v>
      </c>
      <c r="AY123" s="73">
        <v>0</v>
      </c>
      <c r="AZ123" s="73">
        <v>0</v>
      </c>
      <c r="BA123" s="73">
        <v>0</v>
      </c>
      <c r="BB123" s="73">
        <v>0</v>
      </c>
      <c r="BC123" s="73">
        <v>0</v>
      </c>
      <c r="BD123" s="73">
        <v>0</v>
      </c>
      <c r="BE123" s="73">
        <v>0</v>
      </c>
      <c r="BF123" s="73">
        <v>0</v>
      </c>
      <c r="BG123" s="73">
        <v>0</v>
      </c>
      <c r="BH123" s="73">
        <v>0</v>
      </c>
      <c r="BI123" s="73">
        <v>0</v>
      </c>
      <c r="BJ123" s="73">
        <v>0</v>
      </c>
      <c r="BK123" s="73">
        <v>0</v>
      </c>
      <c r="BL123" s="73">
        <v>0</v>
      </c>
      <c r="BM123" s="73">
        <v>0</v>
      </c>
      <c r="BN123" s="73">
        <v>0</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0</v>
      </c>
      <c r="O124" s="73">
        <v>0</v>
      </c>
      <c r="P124" s="73">
        <v>0</v>
      </c>
      <c r="Q124" s="73">
        <v>0</v>
      </c>
      <c r="R124" s="73">
        <v>0</v>
      </c>
      <c r="S124" s="73">
        <v>0</v>
      </c>
      <c r="T124" s="73">
        <v>0</v>
      </c>
      <c r="U124" s="73">
        <v>0</v>
      </c>
      <c r="V124" s="73">
        <v>0</v>
      </c>
      <c r="X124" s="90">
        <v>2017</v>
      </c>
      <c r="Y124" s="73">
        <v>0</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0</v>
      </c>
      <c r="AT124" s="90">
        <v>2017</v>
      </c>
      <c r="AU124" s="73">
        <v>0</v>
      </c>
      <c r="AV124" s="73">
        <v>0</v>
      </c>
      <c r="AW124" s="73">
        <v>0</v>
      </c>
      <c r="AX124" s="73">
        <v>0</v>
      </c>
      <c r="AY124" s="73">
        <v>0</v>
      </c>
      <c r="AZ124" s="73">
        <v>0</v>
      </c>
      <c r="BA124" s="73">
        <v>0</v>
      </c>
      <c r="BB124" s="73">
        <v>0</v>
      </c>
      <c r="BC124" s="73">
        <v>0</v>
      </c>
      <c r="BD124" s="73">
        <v>0</v>
      </c>
      <c r="BE124" s="73">
        <v>0</v>
      </c>
      <c r="BF124" s="73">
        <v>0</v>
      </c>
      <c r="BG124" s="73">
        <v>0</v>
      </c>
      <c r="BH124" s="73">
        <v>0</v>
      </c>
      <c r="BI124" s="73">
        <v>0</v>
      </c>
      <c r="BJ124" s="73">
        <v>0</v>
      </c>
      <c r="BK124" s="73">
        <v>0</v>
      </c>
      <c r="BL124" s="73">
        <v>0</v>
      </c>
      <c r="BM124" s="73">
        <v>0</v>
      </c>
      <c r="BN124" s="73">
        <v>0</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0</v>
      </c>
      <c r="AT125" s="90">
        <v>2018</v>
      </c>
      <c r="AU125" s="73">
        <v>0</v>
      </c>
      <c r="AV125" s="73">
        <v>0</v>
      </c>
      <c r="AW125" s="73">
        <v>0</v>
      </c>
      <c r="AX125" s="73">
        <v>0</v>
      </c>
      <c r="AY125" s="73">
        <v>0</v>
      </c>
      <c r="AZ125" s="73">
        <v>0</v>
      </c>
      <c r="BA125" s="73">
        <v>0</v>
      </c>
      <c r="BB125" s="73">
        <v>0</v>
      </c>
      <c r="BC125" s="73">
        <v>0</v>
      </c>
      <c r="BD125" s="73">
        <v>0</v>
      </c>
      <c r="BE125" s="73">
        <v>0</v>
      </c>
      <c r="BF125" s="73">
        <v>0</v>
      </c>
      <c r="BG125" s="73">
        <v>0</v>
      </c>
      <c r="BH125" s="73">
        <v>0</v>
      </c>
      <c r="BI125" s="73">
        <v>0</v>
      </c>
      <c r="BJ125" s="73">
        <v>0</v>
      </c>
      <c r="BK125" s="73">
        <v>0</v>
      </c>
      <c r="BL125" s="73">
        <v>0</v>
      </c>
      <c r="BM125" s="73">
        <v>0</v>
      </c>
      <c r="BN125" s="73">
        <v>0</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0</v>
      </c>
      <c r="AP126" s="73">
        <v>0</v>
      </c>
      <c r="AQ126" s="73">
        <v>0</v>
      </c>
      <c r="AR126" s="73">
        <v>0</v>
      </c>
      <c r="AT126" s="90">
        <v>2019</v>
      </c>
      <c r="AU126" s="73">
        <v>0</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0</v>
      </c>
      <c r="BL126" s="73">
        <v>0</v>
      </c>
      <c r="BM126" s="73">
        <v>0</v>
      </c>
      <c r="BN126" s="73">
        <v>0</v>
      </c>
      <c r="BP126" s="90">
        <v>2019</v>
      </c>
    </row>
    <row r="127" spans="2:68">
      <c r="B127" s="90">
        <v>2020</v>
      </c>
      <c r="C127" s="73">
        <v>0</v>
      </c>
      <c r="D127" s="73">
        <v>0</v>
      </c>
      <c r="E127" s="73">
        <v>0</v>
      </c>
      <c r="F127" s="73">
        <v>0</v>
      </c>
      <c r="G127" s="73">
        <v>0</v>
      </c>
      <c r="H127" s="73">
        <v>0</v>
      </c>
      <c r="I127" s="73">
        <v>1</v>
      </c>
      <c r="J127" s="73">
        <v>0</v>
      </c>
      <c r="K127" s="73">
        <v>1</v>
      </c>
      <c r="L127" s="73">
        <v>2</v>
      </c>
      <c r="M127" s="73">
        <v>2</v>
      </c>
      <c r="N127" s="73">
        <v>9</v>
      </c>
      <c r="O127" s="73">
        <v>10</v>
      </c>
      <c r="P127" s="73">
        <v>16</v>
      </c>
      <c r="Q127" s="73">
        <v>43</v>
      </c>
      <c r="R127" s="73">
        <v>58</v>
      </c>
      <c r="S127" s="73">
        <v>74</v>
      </c>
      <c r="T127" s="73">
        <v>223</v>
      </c>
      <c r="U127" s="73">
        <v>0</v>
      </c>
      <c r="V127" s="73">
        <v>439</v>
      </c>
      <c r="X127" s="90">
        <v>2020</v>
      </c>
      <c r="Y127" s="73">
        <v>0</v>
      </c>
      <c r="Z127" s="73">
        <v>0</v>
      </c>
      <c r="AA127" s="73">
        <v>0</v>
      </c>
      <c r="AB127" s="73">
        <v>0</v>
      </c>
      <c r="AC127" s="73">
        <v>0</v>
      </c>
      <c r="AD127" s="73">
        <v>0</v>
      </c>
      <c r="AE127" s="73">
        <v>0</v>
      </c>
      <c r="AF127" s="73">
        <v>0</v>
      </c>
      <c r="AG127" s="73">
        <v>0</v>
      </c>
      <c r="AH127" s="73">
        <v>0</v>
      </c>
      <c r="AI127" s="73">
        <v>1</v>
      </c>
      <c r="AJ127" s="73">
        <v>5</v>
      </c>
      <c r="AK127" s="73">
        <v>8</v>
      </c>
      <c r="AL127" s="73">
        <v>7</v>
      </c>
      <c r="AM127" s="73">
        <v>19</v>
      </c>
      <c r="AN127" s="73">
        <v>32</v>
      </c>
      <c r="AO127" s="73">
        <v>85</v>
      </c>
      <c r="AP127" s="73">
        <v>304</v>
      </c>
      <c r="AQ127" s="73">
        <v>0</v>
      </c>
      <c r="AR127" s="73">
        <v>461</v>
      </c>
      <c r="AT127" s="90">
        <v>2020</v>
      </c>
      <c r="AU127" s="73">
        <v>0</v>
      </c>
      <c r="AV127" s="73">
        <v>0</v>
      </c>
      <c r="AW127" s="73">
        <v>0</v>
      </c>
      <c r="AX127" s="73">
        <v>0</v>
      </c>
      <c r="AY127" s="73">
        <v>0</v>
      </c>
      <c r="AZ127" s="73">
        <v>0</v>
      </c>
      <c r="BA127" s="73">
        <v>1</v>
      </c>
      <c r="BB127" s="73">
        <v>0</v>
      </c>
      <c r="BC127" s="73">
        <v>1</v>
      </c>
      <c r="BD127" s="73">
        <v>2</v>
      </c>
      <c r="BE127" s="73">
        <v>3</v>
      </c>
      <c r="BF127" s="73">
        <v>14</v>
      </c>
      <c r="BG127" s="73">
        <v>18</v>
      </c>
      <c r="BH127" s="73">
        <v>23</v>
      </c>
      <c r="BI127" s="73">
        <v>62</v>
      </c>
      <c r="BJ127" s="73">
        <v>90</v>
      </c>
      <c r="BK127" s="73">
        <v>159</v>
      </c>
      <c r="BL127" s="73">
        <v>527</v>
      </c>
      <c r="BM127" s="73">
        <v>0</v>
      </c>
      <c r="BN127" s="73">
        <v>900</v>
      </c>
      <c r="BP127" s="90">
        <v>2020</v>
      </c>
    </row>
    <row r="128" spans="2:68">
      <c r="B128" s="90">
        <v>2021</v>
      </c>
      <c r="C128" s="73">
        <v>0</v>
      </c>
      <c r="D128" s="73">
        <v>0</v>
      </c>
      <c r="E128" s="73">
        <v>0</v>
      </c>
      <c r="F128" s="73">
        <v>1</v>
      </c>
      <c r="G128" s="73">
        <v>2</v>
      </c>
      <c r="H128" s="73">
        <v>2</v>
      </c>
      <c r="I128" s="73">
        <v>3</v>
      </c>
      <c r="J128" s="73">
        <v>4</v>
      </c>
      <c r="K128" s="73">
        <v>5</v>
      </c>
      <c r="L128" s="73">
        <v>17</v>
      </c>
      <c r="M128" s="73">
        <v>23</v>
      </c>
      <c r="N128" s="73">
        <v>35</v>
      </c>
      <c r="O128" s="73">
        <v>42</v>
      </c>
      <c r="P128" s="73">
        <v>73</v>
      </c>
      <c r="Q128" s="73">
        <v>69</v>
      </c>
      <c r="R128" s="73">
        <v>93</v>
      </c>
      <c r="S128" s="73">
        <v>115</v>
      </c>
      <c r="T128" s="73">
        <v>176</v>
      </c>
      <c r="U128" s="73">
        <v>0</v>
      </c>
      <c r="V128" s="73">
        <v>660</v>
      </c>
      <c r="X128" s="90">
        <v>2021</v>
      </c>
      <c r="Y128" s="73">
        <v>0</v>
      </c>
      <c r="Z128" s="73">
        <v>0</v>
      </c>
      <c r="AA128" s="73">
        <v>0</v>
      </c>
      <c r="AB128" s="73">
        <v>0</v>
      </c>
      <c r="AC128" s="73">
        <v>1</v>
      </c>
      <c r="AD128" s="73">
        <v>2</v>
      </c>
      <c r="AE128" s="73">
        <v>4</v>
      </c>
      <c r="AF128" s="73">
        <v>3</v>
      </c>
      <c r="AG128" s="73">
        <v>3</v>
      </c>
      <c r="AH128" s="73">
        <v>10</v>
      </c>
      <c r="AI128" s="73">
        <v>14</v>
      </c>
      <c r="AJ128" s="73">
        <v>21</v>
      </c>
      <c r="AK128" s="73">
        <v>20</v>
      </c>
      <c r="AL128" s="73">
        <v>31</v>
      </c>
      <c r="AM128" s="73">
        <v>57</v>
      </c>
      <c r="AN128" s="73">
        <v>57</v>
      </c>
      <c r="AO128" s="73">
        <v>63</v>
      </c>
      <c r="AP128" s="73">
        <v>176</v>
      </c>
      <c r="AQ128" s="73">
        <v>0</v>
      </c>
      <c r="AR128" s="73">
        <v>462</v>
      </c>
      <c r="AT128" s="90">
        <v>2021</v>
      </c>
      <c r="AU128" s="73">
        <v>0</v>
      </c>
      <c r="AV128" s="73">
        <v>0</v>
      </c>
      <c r="AW128" s="73">
        <v>0</v>
      </c>
      <c r="AX128" s="73">
        <v>1</v>
      </c>
      <c r="AY128" s="73">
        <v>3</v>
      </c>
      <c r="AZ128" s="73">
        <v>4</v>
      </c>
      <c r="BA128" s="73">
        <v>7</v>
      </c>
      <c r="BB128" s="73">
        <v>7</v>
      </c>
      <c r="BC128" s="73">
        <v>8</v>
      </c>
      <c r="BD128" s="73">
        <v>27</v>
      </c>
      <c r="BE128" s="73">
        <v>37</v>
      </c>
      <c r="BF128" s="73">
        <v>56</v>
      </c>
      <c r="BG128" s="73">
        <v>62</v>
      </c>
      <c r="BH128" s="73">
        <v>104</v>
      </c>
      <c r="BI128" s="73">
        <v>126</v>
      </c>
      <c r="BJ128" s="73">
        <v>150</v>
      </c>
      <c r="BK128" s="73">
        <v>178</v>
      </c>
      <c r="BL128" s="73">
        <v>352</v>
      </c>
      <c r="BM128" s="73">
        <v>0</v>
      </c>
      <c r="BN128" s="73">
        <v>1122</v>
      </c>
      <c r="BP128" s="90">
        <v>2021</v>
      </c>
    </row>
    <row r="129" spans="2:68">
      <c r="B129" s="90">
        <v>2022</v>
      </c>
      <c r="C129" s="73">
        <v>5</v>
      </c>
      <c r="D129" s="73">
        <v>0</v>
      </c>
      <c r="E129" s="73">
        <v>1</v>
      </c>
      <c r="F129" s="73">
        <v>4</v>
      </c>
      <c r="G129" s="73">
        <v>5</v>
      </c>
      <c r="H129" s="73">
        <v>5</v>
      </c>
      <c r="I129" s="73">
        <v>13</v>
      </c>
      <c r="J129" s="73">
        <v>16</v>
      </c>
      <c r="K129" s="73">
        <v>24</v>
      </c>
      <c r="L129" s="73">
        <v>32</v>
      </c>
      <c r="M129" s="73">
        <v>74</v>
      </c>
      <c r="N129" s="73">
        <v>94</v>
      </c>
      <c r="O129" s="73">
        <v>140</v>
      </c>
      <c r="P129" s="73">
        <v>279</v>
      </c>
      <c r="Q129" s="73">
        <v>491</v>
      </c>
      <c r="R129" s="73">
        <v>747</v>
      </c>
      <c r="S129" s="73">
        <v>987</v>
      </c>
      <c r="T129" s="73">
        <v>2567</v>
      </c>
      <c r="U129" s="73">
        <v>0</v>
      </c>
      <c r="V129" s="73">
        <v>5484</v>
      </c>
      <c r="X129" s="90">
        <v>2022</v>
      </c>
      <c r="Y129" s="73">
        <v>7</v>
      </c>
      <c r="Z129" s="73">
        <v>1</v>
      </c>
      <c r="AA129" s="73">
        <v>1</v>
      </c>
      <c r="AB129" s="73">
        <v>0</v>
      </c>
      <c r="AC129" s="73">
        <v>2</v>
      </c>
      <c r="AD129" s="73">
        <v>7</v>
      </c>
      <c r="AE129" s="73">
        <v>3</v>
      </c>
      <c r="AF129" s="73">
        <v>11</v>
      </c>
      <c r="AG129" s="73">
        <v>9</v>
      </c>
      <c r="AH129" s="73">
        <v>28</v>
      </c>
      <c r="AI129" s="73">
        <v>42</v>
      </c>
      <c r="AJ129" s="73">
        <v>56</v>
      </c>
      <c r="AK129" s="73">
        <v>89</v>
      </c>
      <c r="AL129" s="73">
        <v>162</v>
      </c>
      <c r="AM129" s="73">
        <v>262</v>
      </c>
      <c r="AN129" s="73">
        <v>386</v>
      </c>
      <c r="AO129" s="73">
        <v>605</v>
      </c>
      <c r="AP129" s="73">
        <v>2704</v>
      </c>
      <c r="AQ129" s="73">
        <v>0</v>
      </c>
      <c r="AR129" s="73">
        <v>4375</v>
      </c>
      <c r="AT129" s="90">
        <v>2022</v>
      </c>
      <c r="AU129" s="73">
        <v>12</v>
      </c>
      <c r="AV129" s="73">
        <v>1</v>
      </c>
      <c r="AW129" s="73">
        <v>2</v>
      </c>
      <c r="AX129" s="73">
        <v>4</v>
      </c>
      <c r="AY129" s="73">
        <v>7</v>
      </c>
      <c r="AZ129" s="73">
        <v>12</v>
      </c>
      <c r="BA129" s="73">
        <v>16</v>
      </c>
      <c r="BB129" s="73">
        <v>27</v>
      </c>
      <c r="BC129" s="73">
        <v>33</v>
      </c>
      <c r="BD129" s="73">
        <v>60</v>
      </c>
      <c r="BE129" s="73">
        <v>116</v>
      </c>
      <c r="BF129" s="73">
        <v>150</v>
      </c>
      <c r="BG129" s="73">
        <v>229</v>
      </c>
      <c r="BH129" s="73">
        <v>441</v>
      </c>
      <c r="BI129" s="73">
        <v>753</v>
      </c>
      <c r="BJ129" s="73">
        <v>1133</v>
      </c>
      <c r="BK129" s="73">
        <v>1592</v>
      </c>
      <c r="BL129" s="73">
        <v>5271</v>
      </c>
      <c r="BM129" s="73">
        <v>0</v>
      </c>
      <c r="BN129" s="73">
        <v>9859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227</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v>0</v>
      </c>
      <c r="D71" s="74">
        <v>0</v>
      </c>
      <c r="E71" s="74">
        <v>0</v>
      </c>
      <c r="F71" s="74">
        <v>0</v>
      </c>
      <c r="G71" s="74">
        <v>0</v>
      </c>
      <c r="H71" s="74">
        <v>0</v>
      </c>
      <c r="I71" s="74">
        <v>0</v>
      </c>
      <c r="J71" s="74">
        <v>0</v>
      </c>
      <c r="K71" s="74">
        <v>0</v>
      </c>
      <c r="L71" s="74">
        <v>0</v>
      </c>
      <c r="M71" s="74">
        <v>0</v>
      </c>
      <c r="N71" s="74">
        <v>0</v>
      </c>
      <c r="O71" s="74">
        <v>0</v>
      </c>
      <c r="P71" s="74">
        <v>0</v>
      </c>
      <c r="Q71" s="74">
        <v>0</v>
      </c>
      <c r="R71" s="74">
        <v>0</v>
      </c>
      <c r="S71" s="74">
        <v>0</v>
      </c>
      <c r="T71" s="74">
        <v>0</v>
      </c>
      <c r="U71" s="74">
        <v>0</v>
      </c>
      <c r="V71" s="74" t="s">
        <v>219</v>
      </c>
      <c r="X71" s="87">
        <v>1964</v>
      </c>
      <c r="Y71" s="74">
        <v>0</v>
      </c>
      <c r="Z71" s="74">
        <v>0</v>
      </c>
      <c r="AA71" s="74">
        <v>0</v>
      </c>
      <c r="AB71" s="74">
        <v>0</v>
      </c>
      <c r="AC71" s="74">
        <v>0</v>
      </c>
      <c r="AD71" s="74">
        <v>0</v>
      </c>
      <c r="AE71" s="74">
        <v>0</v>
      </c>
      <c r="AF71" s="74">
        <v>0</v>
      </c>
      <c r="AG71" s="74">
        <v>0</v>
      </c>
      <c r="AH71" s="74">
        <v>0</v>
      </c>
      <c r="AI71" s="74">
        <v>0</v>
      </c>
      <c r="AJ71" s="74">
        <v>0</v>
      </c>
      <c r="AK71" s="74">
        <v>0</v>
      </c>
      <c r="AL71" s="74">
        <v>0</v>
      </c>
      <c r="AM71" s="74">
        <v>0</v>
      </c>
      <c r="AN71" s="74">
        <v>0</v>
      </c>
      <c r="AO71" s="74">
        <v>0</v>
      </c>
      <c r="AP71" s="74">
        <v>0</v>
      </c>
      <c r="AQ71" s="74">
        <v>0</v>
      </c>
      <c r="AR71" s="74" t="s">
        <v>219</v>
      </c>
      <c r="AT71" s="87">
        <v>1964</v>
      </c>
      <c r="AU71" s="74">
        <v>0</v>
      </c>
      <c r="AV71" s="74">
        <v>0</v>
      </c>
      <c r="AW71" s="74">
        <v>0</v>
      </c>
      <c r="AX71" s="74">
        <v>0</v>
      </c>
      <c r="AY71" s="74">
        <v>0</v>
      </c>
      <c r="AZ71" s="74">
        <v>0</v>
      </c>
      <c r="BA71" s="74">
        <v>0</v>
      </c>
      <c r="BB71" s="74">
        <v>0</v>
      </c>
      <c r="BC71" s="74">
        <v>0</v>
      </c>
      <c r="BD71" s="74">
        <v>0</v>
      </c>
      <c r="BE71" s="74">
        <v>0</v>
      </c>
      <c r="BF71" s="74">
        <v>0</v>
      </c>
      <c r="BG71" s="74">
        <v>0</v>
      </c>
      <c r="BH71" s="74">
        <v>0</v>
      </c>
      <c r="BI71" s="74">
        <v>0</v>
      </c>
      <c r="BJ71" s="74">
        <v>0</v>
      </c>
      <c r="BK71" s="74">
        <v>0</v>
      </c>
      <c r="BL71" s="74">
        <v>0</v>
      </c>
      <c r="BM71" s="74">
        <v>0</v>
      </c>
      <c r="BN71" s="74" t="s">
        <v>219</v>
      </c>
      <c r="BP71" s="87">
        <v>1964</v>
      </c>
    </row>
    <row r="72" spans="2:68">
      <c r="B72" s="87">
        <v>1965</v>
      </c>
      <c r="C72" s="74">
        <v>0</v>
      </c>
      <c r="D72" s="74">
        <v>0</v>
      </c>
      <c r="E72" s="74">
        <v>0</v>
      </c>
      <c r="F72" s="74">
        <v>0</v>
      </c>
      <c r="G72" s="74">
        <v>0</v>
      </c>
      <c r="H72" s="74">
        <v>0</v>
      </c>
      <c r="I72" s="74">
        <v>0</v>
      </c>
      <c r="J72" s="74">
        <v>0</v>
      </c>
      <c r="K72" s="74">
        <v>0</v>
      </c>
      <c r="L72" s="74">
        <v>0</v>
      </c>
      <c r="M72" s="74">
        <v>0</v>
      </c>
      <c r="N72" s="74">
        <v>0</v>
      </c>
      <c r="O72" s="74">
        <v>0</v>
      </c>
      <c r="P72" s="74">
        <v>0</v>
      </c>
      <c r="Q72" s="74">
        <v>0</v>
      </c>
      <c r="R72" s="74">
        <v>0</v>
      </c>
      <c r="S72" s="74">
        <v>0</v>
      </c>
      <c r="T72" s="74">
        <v>0</v>
      </c>
      <c r="U72" s="74">
        <v>0</v>
      </c>
      <c r="V72" s="74" t="s">
        <v>219</v>
      </c>
      <c r="X72" s="87">
        <v>1965</v>
      </c>
      <c r="Y72" s="74">
        <v>0</v>
      </c>
      <c r="Z72" s="74">
        <v>0</v>
      </c>
      <c r="AA72" s="74">
        <v>0</v>
      </c>
      <c r="AB72" s="74">
        <v>0</v>
      </c>
      <c r="AC72" s="74">
        <v>0</v>
      </c>
      <c r="AD72" s="74">
        <v>0</v>
      </c>
      <c r="AE72" s="74">
        <v>0</v>
      </c>
      <c r="AF72" s="74">
        <v>0</v>
      </c>
      <c r="AG72" s="74">
        <v>0</v>
      </c>
      <c r="AH72" s="74">
        <v>0</v>
      </c>
      <c r="AI72" s="74">
        <v>0</v>
      </c>
      <c r="AJ72" s="74">
        <v>0</v>
      </c>
      <c r="AK72" s="74">
        <v>0</v>
      </c>
      <c r="AL72" s="74">
        <v>0</v>
      </c>
      <c r="AM72" s="74">
        <v>0</v>
      </c>
      <c r="AN72" s="74">
        <v>0</v>
      </c>
      <c r="AO72" s="74">
        <v>0</v>
      </c>
      <c r="AP72" s="74">
        <v>0</v>
      </c>
      <c r="AQ72" s="74">
        <v>0</v>
      </c>
      <c r="AR72" s="74" t="s">
        <v>219</v>
      </c>
      <c r="AT72" s="87">
        <v>1965</v>
      </c>
      <c r="AU72" s="74">
        <v>0</v>
      </c>
      <c r="AV72" s="74">
        <v>0</v>
      </c>
      <c r="AW72" s="74">
        <v>0</v>
      </c>
      <c r="AX72" s="74">
        <v>0</v>
      </c>
      <c r="AY72" s="74">
        <v>0</v>
      </c>
      <c r="AZ72" s="74">
        <v>0</v>
      </c>
      <c r="BA72" s="74">
        <v>0</v>
      </c>
      <c r="BB72" s="74">
        <v>0</v>
      </c>
      <c r="BC72" s="74">
        <v>0</v>
      </c>
      <c r="BD72" s="74">
        <v>0</v>
      </c>
      <c r="BE72" s="74">
        <v>0</v>
      </c>
      <c r="BF72" s="74">
        <v>0</v>
      </c>
      <c r="BG72" s="74">
        <v>0</v>
      </c>
      <c r="BH72" s="74">
        <v>0</v>
      </c>
      <c r="BI72" s="74">
        <v>0</v>
      </c>
      <c r="BJ72" s="74">
        <v>0</v>
      </c>
      <c r="BK72" s="74">
        <v>0</v>
      </c>
      <c r="BL72" s="74">
        <v>0</v>
      </c>
      <c r="BM72" s="74">
        <v>0</v>
      </c>
      <c r="BN72" s="74" t="s">
        <v>219</v>
      </c>
      <c r="BP72" s="87">
        <v>1965</v>
      </c>
    </row>
    <row r="73" spans="2:68">
      <c r="B73" s="87">
        <v>1966</v>
      </c>
      <c r="C73" s="74">
        <v>0</v>
      </c>
      <c r="D73" s="74">
        <v>0</v>
      </c>
      <c r="E73" s="74">
        <v>0</v>
      </c>
      <c r="F73" s="74">
        <v>0</v>
      </c>
      <c r="G73" s="74">
        <v>0</v>
      </c>
      <c r="H73" s="74">
        <v>0</v>
      </c>
      <c r="I73" s="74">
        <v>0</v>
      </c>
      <c r="J73" s="74">
        <v>0</v>
      </c>
      <c r="K73" s="74">
        <v>0</v>
      </c>
      <c r="L73" s="74">
        <v>0</v>
      </c>
      <c r="M73" s="74">
        <v>0</v>
      </c>
      <c r="N73" s="74">
        <v>0</v>
      </c>
      <c r="O73" s="74">
        <v>0</v>
      </c>
      <c r="P73" s="74">
        <v>0</v>
      </c>
      <c r="Q73" s="74">
        <v>0</v>
      </c>
      <c r="R73" s="74">
        <v>0</v>
      </c>
      <c r="S73" s="74">
        <v>0</v>
      </c>
      <c r="T73" s="74">
        <v>0</v>
      </c>
      <c r="U73" s="74">
        <v>0</v>
      </c>
      <c r="V73" s="74" t="s">
        <v>219</v>
      </c>
      <c r="X73" s="87">
        <v>1966</v>
      </c>
      <c r="Y73" s="74">
        <v>0</v>
      </c>
      <c r="Z73" s="74">
        <v>0</v>
      </c>
      <c r="AA73" s="74">
        <v>0</v>
      </c>
      <c r="AB73" s="74">
        <v>0</v>
      </c>
      <c r="AC73" s="74">
        <v>0</v>
      </c>
      <c r="AD73" s="74">
        <v>0</v>
      </c>
      <c r="AE73" s="74">
        <v>0</v>
      </c>
      <c r="AF73" s="74">
        <v>0</v>
      </c>
      <c r="AG73" s="74">
        <v>0</v>
      </c>
      <c r="AH73" s="74">
        <v>0</v>
      </c>
      <c r="AI73" s="74">
        <v>0</v>
      </c>
      <c r="AJ73" s="74">
        <v>0</v>
      </c>
      <c r="AK73" s="74">
        <v>0</v>
      </c>
      <c r="AL73" s="74">
        <v>0</v>
      </c>
      <c r="AM73" s="74">
        <v>0</v>
      </c>
      <c r="AN73" s="74">
        <v>0</v>
      </c>
      <c r="AO73" s="74">
        <v>0</v>
      </c>
      <c r="AP73" s="74">
        <v>0</v>
      </c>
      <c r="AQ73" s="74">
        <v>0</v>
      </c>
      <c r="AR73" s="74" t="s">
        <v>219</v>
      </c>
      <c r="AT73" s="87">
        <v>1966</v>
      </c>
      <c r="AU73" s="74">
        <v>0</v>
      </c>
      <c r="AV73" s="74">
        <v>0</v>
      </c>
      <c r="AW73" s="74">
        <v>0</v>
      </c>
      <c r="AX73" s="74">
        <v>0</v>
      </c>
      <c r="AY73" s="74">
        <v>0</v>
      </c>
      <c r="AZ73" s="74">
        <v>0</v>
      </c>
      <c r="BA73" s="74">
        <v>0</v>
      </c>
      <c r="BB73" s="74">
        <v>0</v>
      </c>
      <c r="BC73" s="74">
        <v>0</v>
      </c>
      <c r="BD73" s="74">
        <v>0</v>
      </c>
      <c r="BE73" s="74">
        <v>0</v>
      </c>
      <c r="BF73" s="74">
        <v>0</v>
      </c>
      <c r="BG73" s="74">
        <v>0</v>
      </c>
      <c r="BH73" s="74">
        <v>0</v>
      </c>
      <c r="BI73" s="74">
        <v>0</v>
      </c>
      <c r="BJ73" s="74">
        <v>0</v>
      </c>
      <c r="BK73" s="74">
        <v>0</v>
      </c>
      <c r="BL73" s="74">
        <v>0</v>
      </c>
      <c r="BM73" s="74">
        <v>0</v>
      </c>
      <c r="BN73" s="74" t="s">
        <v>219</v>
      </c>
      <c r="BP73" s="87">
        <v>1966</v>
      </c>
    </row>
    <row r="74" spans="2:68">
      <c r="B74" s="87">
        <v>1967</v>
      </c>
      <c r="C74" s="74">
        <v>0</v>
      </c>
      <c r="D74" s="74">
        <v>0</v>
      </c>
      <c r="E74" s="74">
        <v>0</v>
      </c>
      <c r="F74" s="74">
        <v>0</v>
      </c>
      <c r="G74" s="74">
        <v>0</v>
      </c>
      <c r="H74" s="74">
        <v>0</v>
      </c>
      <c r="I74" s="74">
        <v>0</v>
      </c>
      <c r="J74" s="74">
        <v>0</v>
      </c>
      <c r="K74" s="74">
        <v>0</v>
      </c>
      <c r="L74" s="74">
        <v>0</v>
      </c>
      <c r="M74" s="74">
        <v>0</v>
      </c>
      <c r="N74" s="74">
        <v>0</v>
      </c>
      <c r="O74" s="74">
        <v>0</v>
      </c>
      <c r="P74" s="74">
        <v>0</v>
      </c>
      <c r="Q74" s="74">
        <v>0</v>
      </c>
      <c r="R74" s="74">
        <v>0</v>
      </c>
      <c r="S74" s="74">
        <v>0</v>
      </c>
      <c r="T74" s="74">
        <v>0</v>
      </c>
      <c r="U74" s="74">
        <v>0</v>
      </c>
      <c r="V74" s="74" t="s">
        <v>219</v>
      </c>
      <c r="X74" s="87">
        <v>1967</v>
      </c>
      <c r="Y74" s="74">
        <v>0</v>
      </c>
      <c r="Z74" s="74">
        <v>0</v>
      </c>
      <c r="AA74" s="74">
        <v>0</v>
      </c>
      <c r="AB74" s="74">
        <v>0</v>
      </c>
      <c r="AC74" s="74">
        <v>0</v>
      </c>
      <c r="AD74" s="74">
        <v>0</v>
      </c>
      <c r="AE74" s="74">
        <v>0</v>
      </c>
      <c r="AF74" s="74">
        <v>0</v>
      </c>
      <c r="AG74" s="74">
        <v>0</v>
      </c>
      <c r="AH74" s="74">
        <v>0</v>
      </c>
      <c r="AI74" s="74">
        <v>0</v>
      </c>
      <c r="AJ74" s="74">
        <v>0</v>
      </c>
      <c r="AK74" s="74">
        <v>0</v>
      </c>
      <c r="AL74" s="74">
        <v>0</v>
      </c>
      <c r="AM74" s="74">
        <v>0</v>
      </c>
      <c r="AN74" s="74">
        <v>0</v>
      </c>
      <c r="AO74" s="74">
        <v>0</v>
      </c>
      <c r="AP74" s="74">
        <v>0</v>
      </c>
      <c r="AQ74" s="74">
        <v>0</v>
      </c>
      <c r="AR74" s="74" t="s">
        <v>219</v>
      </c>
      <c r="AT74" s="87">
        <v>1967</v>
      </c>
      <c r="AU74" s="74">
        <v>0</v>
      </c>
      <c r="AV74" s="74">
        <v>0</v>
      </c>
      <c r="AW74" s="74">
        <v>0</v>
      </c>
      <c r="AX74" s="74">
        <v>0</v>
      </c>
      <c r="AY74" s="74">
        <v>0</v>
      </c>
      <c r="AZ74" s="74">
        <v>0</v>
      </c>
      <c r="BA74" s="74">
        <v>0</v>
      </c>
      <c r="BB74" s="74">
        <v>0</v>
      </c>
      <c r="BC74" s="74">
        <v>0</v>
      </c>
      <c r="BD74" s="74">
        <v>0</v>
      </c>
      <c r="BE74" s="74">
        <v>0</v>
      </c>
      <c r="BF74" s="74">
        <v>0</v>
      </c>
      <c r="BG74" s="74">
        <v>0</v>
      </c>
      <c r="BH74" s="74">
        <v>0</v>
      </c>
      <c r="BI74" s="74">
        <v>0</v>
      </c>
      <c r="BJ74" s="74">
        <v>0</v>
      </c>
      <c r="BK74" s="74">
        <v>0</v>
      </c>
      <c r="BL74" s="74">
        <v>0</v>
      </c>
      <c r="BM74" s="74">
        <v>0</v>
      </c>
      <c r="BN74" s="74" t="s">
        <v>219</v>
      </c>
      <c r="BP74" s="87">
        <v>1967</v>
      </c>
    </row>
    <row r="75" spans="2:68">
      <c r="B75" s="88">
        <v>1968</v>
      </c>
      <c r="C75" s="74">
        <v>0</v>
      </c>
      <c r="D75" s="74">
        <v>0</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v>
      </c>
      <c r="V75" s="74" t="s">
        <v>219</v>
      </c>
      <c r="X75" s="88">
        <v>1968</v>
      </c>
      <c r="Y75" s="74">
        <v>0</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0</v>
      </c>
      <c r="AR75" s="74" t="s">
        <v>219</v>
      </c>
      <c r="AT75" s="88">
        <v>1968</v>
      </c>
      <c r="AU75" s="74">
        <v>0</v>
      </c>
      <c r="AV75" s="74">
        <v>0</v>
      </c>
      <c r="AW75" s="74">
        <v>0</v>
      </c>
      <c r="AX75" s="74">
        <v>0</v>
      </c>
      <c r="AY75" s="74">
        <v>0</v>
      </c>
      <c r="AZ75" s="74">
        <v>0</v>
      </c>
      <c r="BA75" s="74">
        <v>0</v>
      </c>
      <c r="BB75" s="74">
        <v>0</v>
      </c>
      <c r="BC75" s="74">
        <v>0</v>
      </c>
      <c r="BD75" s="74">
        <v>0</v>
      </c>
      <c r="BE75" s="74">
        <v>0</v>
      </c>
      <c r="BF75" s="74">
        <v>0</v>
      </c>
      <c r="BG75" s="74">
        <v>0</v>
      </c>
      <c r="BH75" s="74">
        <v>0</v>
      </c>
      <c r="BI75" s="74">
        <v>0</v>
      </c>
      <c r="BJ75" s="74">
        <v>0</v>
      </c>
      <c r="BK75" s="74">
        <v>0</v>
      </c>
      <c r="BL75" s="74">
        <v>0</v>
      </c>
      <c r="BM75" s="74">
        <v>0</v>
      </c>
      <c r="BN75" s="74" t="s">
        <v>219</v>
      </c>
      <c r="BP75" s="88">
        <v>1968</v>
      </c>
    </row>
    <row r="76" spans="2:68">
      <c r="B76" s="88">
        <v>1969</v>
      </c>
      <c r="C76" s="74">
        <v>0</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v>
      </c>
      <c r="V76" s="74" t="s">
        <v>219</v>
      </c>
      <c r="X76" s="88">
        <v>1969</v>
      </c>
      <c r="Y76" s="74">
        <v>0</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0</v>
      </c>
      <c r="AR76" s="74" t="s">
        <v>219</v>
      </c>
      <c r="AT76" s="88">
        <v>1969</v>
      </c>
      <c r="AU76" s="74">
        <v>0</v>
      </c>
      <c r="AV76" s="74">
        <v>0</v>
      </c>
      <c r="AW76" s="74">
        <v>0</v>
      </c>
      <c r="AX76" s="74">
        <v>0</v>
      </c>
      <c r="AY76" s="74">
        <v>0</v>
      </c>
      <c r="AZ76" s="74">
        <v>0</v>
      </c>
      <c r="BA76" s="74">
        <v>0</v>
      </c>
      <c r="BB76" s="74">
        <v>0</v>
      </c>
      <c r="BC76" s="74">
        <v>0</v>
      </c>
      <c r="BD76" s="74">
        <v>0</v>
      </c>
      <c r="BE76" s="74">
        <v>0</v>
      </c>
      <c r="BF76" s="74">
        <v>0</v>
      </c>
      <c r="BG76" s="74">
        <v>0</v>
      </c>
      <c r="BH76" s="74">
        <v>0</v>
      </c>
      <c r="BI76" s="74">
        <v>0</v>
      </c>
      <c r="BJ76" s="74">
        <v>0</v>
      </c>
      <c r="BK76" s="74">
        <v>0</v>
      </c>
      <c r="BL76" s="74">
        <v>0</v>
      </c>
      <c r="BM76" s="74">
        <v>0</v>
      </c>
      <c r="BN76" s="74" t="s">
        <v>219</v>
      </c>
      <c r="BP76" s="88">
        <v>1969</v>
      </c>
    </row>
    <row r="77" spans="2:68">
      <c r="B77" s="88">
        <v>1970</v>
      </c>
      <c r="C77" s="74">
        <v>0</v>
      </c>
      <c r="D77" s="74">
        <v>0</v>
      </c>
      <c r="E77" s="74">
        <v>0</v>
      </c>
      <c r="F77" s="74">
        <v>0</v>
      </c>
      <c r="G77" s="74">
        <v>0</v>
      </c>
      <c r="H77" s="74">
        <v>0</v>
      </c>
      <c r="I77" s="74">
        <v>0</v>
      </c>
      <c r="J77" s="74">
        <v>0</v>
      </c>
      <c r="K77" s="74">
        <v>0</v>
      </c>
      <c r="L77" s="74">
        <v>0</v>
      </c>
      <c r="M77" s="74">
        <v>0</v>
      </c>
      <c r="N77" s="74">
        <v>0</v>
      </c>
      <c r="O77" s="74">
        <v>0</v>
      </c>
      <c r="P77" s="74">
        <v>0</v>
      </c>
      <c r="Q77" s="74">
        <v>0</v>
      </c>
      <c r="R77" s="74">
        <v>0</v>
      </c>
      <c r="S77" s="74">
        <v>0</v>
      </c>
      <c r="T77" s="74">
        <v>0</v>
      </c>
      <c r="U77" s="74">
        <v>0</v>
      </c>
      <c r="V77" s="74" t="s">
        <v>219</v>
      </c>
      <c r="X77" s="88">
        <v>1970</v>
      </c>
      <c r="Y77" s="74">
        <v>0</v>
      </c>
      <c r="Z77" s="74">
        <v>0</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0</v>
      </c>
      <c r="AR77" s="74" t="s">
        <v>219</v>
      </c>
      <c r="AT77" s="88">
        <v>1970</v>
      </c>
      <c r="AU77" s="74">
        <v>0</v>
      </c>
      <c r="AV77" s="74">
        <v>0</v>
      </c>
      <c r="AW77" s="74">
        <v>0</v>
      </c>
      <c r="AX77" s="74">
        <v>0</v>
      </c>
      <c r="AY77" s="74">
        <v>0</v>
      </c>
      <c r="AZ77" s="74">
        <v>0</v>
      </c>
      <c r="BA77" s="74">
        <v>0</v>
      </c>
      <c r="BB77" s="74">
        <v>0</v>
      </c>
      <c r="BC77" s="74">
        <v>0</v>
      </c>
      <c r="BD77" s="74">
        <v>0</v>
      </c>
      <c r="BE77" s="74">
        <v>0</v>
      </c>
      <c r="BF77" s="74">
        <v>0</v>
      </c>
      <c r="BG77" s="74">
        <v>0</v>
      </c>
      <c r="BH77" s="74">
        <v>0</v>
      </c>
      <c r="BI77" s="74">
        <v>0</v>
      </c>
      <c r="BJ77" s="74">
        <v>0</v>
      </c>
      <c r="BK77" s="74">
        <v>0</v>
      </c>
      <c r="BL77" s="74">
        <v>0</v>
      </c>
      <c r="BM77" s="74">
        <v>0</v>
      </c>
      <c r="BN77" s="74" t="s">
        <v>219</v>
      </c>
      <c r="BP77" s="88">
        <v>1970</v>
      </c>
    </row>
    <row r="78" spans="2:68">
      <c r="B78" s="88">
        <v>1971</v>
      </c>
      <c r="C78" s="74">
        <v>0</v>
      </c>
      <c r="D78" s="74">
        <v>0</v>
      </c>
      <c r="E78" s="74">
        <v>0</v>
      </c>
      <c r="F78" s="74">
        <v>0</v>
      </c>
      <c r="G78" s="74">
        <v>0</v>
      </c>
      <c r="H78" s="74">
        <v>0</v>
      </c>
      <c r="I78" s="74">
        <v>0</v>
      </c>
      <c r="J78" s="74">
        <v>0</v>
      </c>
      <c r="K78" s="74">
        <v>0</v>
      </c>
      <c r="L78" s="74">
        <v>0</v>
      </c>
      <c r="M78" s="74">
        <v>0</v>
      </c>
      <c r="N78" s="74">
        <v>0</v>
      </c>
      <c r="O78" s="74">
        <v>0</v>
      </c>
      <c r="P78" s="74">
        <v>0</v>
      </c>
      <c r="Q78" s="74">
        <v>0</v>
      </c>
      <c r="R78" s="74">
        <v>0</v>
      </c>
      <c r="S78" s="74">
        <v>0</v>
      </c>
      <c r="T78" s="74">
        <v>0</v>
      </c>
      <c r="U78" s="74">
        <v>0</v>
      </c>
      <c r="V78" s="74" t="s">
        <v>219</v>
      </c>
      <c r="X78" s="88">
        <v>1971</v>
      </c>
      <c r="Y78" s="74">
        <v>0</v>
      </c>
      <c r="Z78" s="74">
        <v>0</v>
      </c>
      <c r="AA78" s="74">
        <v>0</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0</v>
      </c>
      <c r="AR78" s="74" t="s">
        <v>219</v>
      </c>
      <c r="AT78" s="88">
        <v>1971</v>
      </c>
      <c r="AU78" s="74">
        <v>0</v>
      </c>
      <c r="AV78" s="74">
        <v>0</v>
      </c>
      <c r="AW78" s="74">
        <v>0</v>
      </c>
      <c r="AX78" s="74">
        <v>0</v>
      </c>
      <c r="AY78" s="74">
        <v>0</v>
      </c>
      <c r="AZ78" s="74">
        <v>0</v>
      </c>
      <c r="BA78" s="74">
        <v>0</v>
      </c>
      <c r="BB78" s="74">
        <v>0</v>
      </c>
      <c r="BC78" s="74">
        <v>0</v>
      </c>
      <c r="BD78" s="74">
        <v>0</v>
      </c>
      <c r="BE78" s="74">
        <v>0</v>
      </c>
      <c r="BF78" s="74">
        <v>0</v>
      </c>
      <c r="BG78" s="74">
        <v>0</v>
      </c>
      <c r="BH78" s="74">
        <v>0</v>
      </c>
      <c r="BI78" s="74">
        <v>0</v>
      </c>
      <c r="BJ78" s="74">
        <v>0</v>
      </c>
      <c r="BK78" s="74">
        <v>0</v>
      </c>
      <c r="BL78" s="74">
        <v>0</v>
      </c>
      <c r="BM78" s="74">
        <v>0</v>
      </c>
      <c r="BN78" s="74" t="s">
        <v>219</v>
      </c>
      <c r="BP78" s="88">
        <v>1971</v>
      </c>
    </row>
    <row r="79" spans="2:68">
      <c r="B79" s="88">
        <v>1972</v>
      </c>
      <c r="C79" s="74">
        <v>0</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0</v>
      </c>
      <c r="V79" s="74" t="s">
        <v>219</v>
      </c>
      <c r="X79" s="88">
        <v>1972</v>
      </c>
      <c r="Y79" s="74">
        <v>0</v>
      </c>
      <c r="Z79" s="74">
        <v>0</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0</v>
      </c>
      <c r="AR79" s="74" t="s">
        <v>219</v>
      </c>
      <c r="AT79" s="88">
        <v>1972</v>
      </c>
      <c r="AU79" s="74">
        <v>0</v>
      </c>
      <c r="AV79" s="74">
        <v>0</v>
      </c>
      <c r="AW79" s="74">
        <v>0</v>
      </c>
      <c r="AX79" s="74">
        <v>0</v>
      </c>
      <c r="AY79" s="74">
        <v>0</v>
      </c>
      <c r="AZ79" s="74">
        <v>0</v>
      </c>
      <c r="BA79" s="74">
        <v>0</v>
      </c>
      <c r="BB79" s="74">
        <v>0</v>
      </c>
      <c r="BC79" s="74">
        <v>0</v>
      </c>
      <c r="BD79" s="74">
        <v>0</v>
      </c>
      <c r="BE79" s="74">
        <v>0</v>
      </c>
      <c r="BF79" s="74">
        <v>0</v>
      </c>
      <c r="BG79" s="74">
        <v>0</v>
      </c>
      <c r="BH79" s="74">
        <v>0</v>
      </c>
      <c r="BI79" s="74">
        <v>0</v>
      </c>
      <c r="BJ79" s="74">
        <v>0</v>
      </c>
      <c r="BK79" s="74">
        <v>0</v>
      </c>
      <c r="BL79" s="74">
        <v>0</v>
      </c>
      <c r="BM79" s="74">
        <v>0</v>
      </c>
      <c r="BN79" s="74" t="s">
        <v>219</v>
      </c>
      <c r="BP79" s="88">
        <v>1972</v>
      </c>
    </row>
    <row r="80" spans="2:68">
      <c r="B80" s="88">
        <v>1973</v>
      </c>
      <c r="C80" s="74">
        <v>0</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0</v>
      </c>
      <c r="V80" s="74" t="s">
        <v>219</v>
      </c>
      <c r="X80" s="88">
        <v>1973</v>
      </c>
      <c r="Y80" s="74">
        <v>0</v>
      </c>
      <c r="Z80" s="74">
        <v>0</v>
      </c>
      <c r="AA80" s="74">
        <v>0</v>
      </c>
      <c r="AB80" s="74">
        <v>0</v>
      </c>
      <c r="AC80" s="74">
        <v>0</v>
      </c>
      <c r="AD80" s="74">
        <v>0</v>
      </c>
      <c r="AE80" s="74">
        <v>0</v>
      </c>
      <c r="AF80" s="74">
        <v>0</v>
      </c>
      <c r="AG80" s="74">
        <v>0</v>
      </c>
      <c r="AH80" s="74">
        <v>0</v>
      </c>
      <c r="AI80" s="74">
        <v>0</v>
      </c>
      <c r="AJ80" s="74">
        <v>0</v>
      </c>
      <c r="AK80" s="74">
        <v>0</v>
      </c>
      <c r="AL80" s="74">
        <v>0</v>
      </c>
      <c r="AM80" s="74">
        <v>0</v>
      </c>
      <c r="AN80" s="74">
        <v>0</v>
      </c>
      <c r="AO80" s="74">
        <v>0</v>
      </c>
      <c r="AP80" s="74">
        <v>0</v>
      </c>
      <c r="AQ80" s="74">
        <v>0</v>
      </c>
      <c r="AR80" s="74" t="s">
        <v>219</v>
      </c>
      <c r="AT80" s="88">
        <v>1973</v>
      </c>
      <c r="AU80" s="74">
        <v>0</v>
      </c>
      <c r="AV80" s="74">
        <v>0</v>
      </c>
      <c r="AW80" s="74">
        <v>0</v>
      </c>
      <c r="AX80" s="74">
        <v>0</v>
      </c>
      <c r="AY80" s="74">
        <v>0</v>
      </c>
      <c r="AZ80" s="74">
        <v>0</v>
      </c>
      <c r="BA80" s="74">
        <v>0</v>
      </c>
      <c r="BB80" s="74">
        <v>0</v>
      </c>
      <c r="BC80" s="74">
        <v>0</v>
      </c>
      <c r="BD80" s="74">
        <v>0</v>
      </c>
      <c r="BE80" s="74">
        <v>0</v>
      </c>
      <c r="BF80" s="74">
        <v>0</v>
      </c>
      <c r="BG80" s="74">
        <v>0</v>
      </c>
      <c r="BH80" s="74">
        <v>0</v>
      </c>
      <c r="BI80" s="74">
        <v>0</v>
      </c>
      <c r="BJ80" s="74">
        <v>0</v>
      </c>
      <c r="BK80" s="74">
        <v>0</v>
      </c>
      <c r="BL80" s="74">
        <v>0</v>
      </c>
      <c r="BM80" s="74">
        <v>0</v>
      </c>
      <c r="BN80" s="74" t="s">
        <v>219</v>
      </c>
      <c r="BP80" s="88">
        <v>1973</v>
      </c>
    </row>
    <row r="81" spans="2:68">
      <c r="B81" s="88">
        <v>1974</v>
      </c>
      <c r="C81" s="74">
        <v>0</v>
      </c>
      <c r="D81" s="74">
        <v>0</v>
      </c>
      <c r="E81" s="74">
        <v>0</v>
      </c>
      <c r="F81" s="74">
        <v>0</v>
      </c>
      <c r="G81" s="74">
        <v>0</v>
      </c>
      <c r="H81" s="74">
        <v>0</v>
      </c>
      <c r="I81" s="74">
        <v>0</v>
      </c>
      <c r="J81" s="74">
        <v>0</v>
      </c>
      <c r="K81" s="74">
        <v>0</v>
      </c>
      <c r="L81" s="74">
        <v>0</v>
      </c>
      <c r="M81" s="74">
        <v>0</v>
      </c>
      <c r="N81" s="74">
        <v>0</v>
      </c>
      <c r="O81" s="74">
        <v>0</v>
      </c>
      <c r="P81" s="74">
        <v>0</v>
      </c>
      <c r="Q81" s="74">
        <v>0</v>
      </c>
      <c r="R81" s="74">
        <v>0</v>
      </c>
      <c r="S81" s="74">
        <v>0</v>
      </c>
      <c r="T81" s="74">
        <v>0</v>
      </c>
      <c r="U81" s="74">
        <v>0</v>
      </c>
      <c r="V81" s="74" t="s">
        <v>219</v>
      </c>
      <c r="X81" s="88">
        <v>1974</v>
      </c>
      <c r="Y81" s="74">
        <v>0</v>
      </c>
      <c r="Z81" s="74">
        <v>0</v>
      </c>
      <c r="AA81" s="74">
        <v>0</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0</v>
      </c>
      <c r="AR81" s="74" t="s">
        <v>219</v>
      </c>
      <c r="AT81" s="88">
        <v>1974</v>
      </c>
      <c r="AU81" s="74">
        <v>0</v>
      </c>
      <c r="AV81" s="74">
        <v>0</v>
      </c>
      <c r="AW81" s="74">
        <v>0</v>
      </c>
      <c r="AX81" s="74">
        <v>0</v>
      </c>
      <c r="AY81" s="74">
        <v>0</v>
      </c>
      <c r="AZ81" s="74">
        <v>0</v>
      </c>
      <c r="BA81" s="74">
        <v>0</v>
      </c>
      <c r="BB81" s="74">
        <v>0</v>
      </c>
      <c r="BC81" s="74">
        <v>0</v>
      </c>
      <c r="BD81" s="74">
        <v>0</v>
      </c>
      <c r="BE81" s="74">
        <v>0</v>
      </c>
      <c r="BF81" s="74">
        <v>0</v>
      </c>
      <c r="BG81" s="74">
        <v>0</v>
      </c>
      <c r="BH81" s="74">
        <v>0</v>
      </c>
      <c r="BI81" s="74">
        <v>0</v>
      </c>
      <c r="BJ81" s="74">
        <v>0</v>
      </c>
      <c r="BK81" s="74">
        <v>0</v>
      </c>
      <c r="BL81" s="74">
        <v>0</v>
      </c>
      <c r="BM81" s="74">
        <v>0</v>
      </c>
      <c r="BN81" s="74" t="s">
        <v>219</v>
      </c>
      <c r="BP81" s="88">
        <v>1974</v>
      </c>
    </row>
    <row r="82" spans="2:68">
      <c r="B82" s="88">
        <v>1975</v>
      </c>
      <c r="C82" s="74">
        <v>0</v>
      </c>
      <c r="D82" s="74">
        <v>0</v>
      </c>
      <c r="E82" s="74">
        <v>0</v>
      </c>
      <c r="F82" s="74">
        <v>0</v>
      </c>
      <c r="G82" s="74">
        <v>0</v>
      </c>
      <c r="H82" s="74">
        <v>0</v>
      </c>
      <c r="I82" s="74">
        <v>0</v>
      </c>
      <c r="J82" s="74">
        <v>0</v>
      </c>
      <c r="K82" s="74">
        <v>0</v>
      </c>
      <c r="L82" s="74">
        <v>0</v>
      </c>
      <c r="M82" s="74">
        <v>0</v>
      </c>
      <c r="N82" s="74">
        <v>0</v>
      </c>
      <c r="O82" s="74">
        <v>0</v>
      </c>
      <c r="P82" s="74">
        <v>0</v>
      </c>
      <c r="Q82" s="74">
        <v>0</v>
      </c>
      <c r="R82" s="74">
        <v>0</v>
      </c>
      <c r="S82" s="74">
        <v>0</v>
      </c>
      <c r="T82" s="74">
        <v>0</v>
      </c>
      <c r="U82" s="74">
        <v>0</v>
      </c>
      <c r="V82" s="74" t="s">
        <v>219</v>
      </c>
      <c r="X82" s="88">
        <v>1975</v>
      </c>
      <c r="Y82" s="74">
        <v>0</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0</v>
      </c>
      <c r="AR82" s="74" t="s">
        <v>219</v>
      </c>
      <c r="AT82" s="88">
        <v>1975</v>
      </c>
      <c r="AU82" s="74">
        <v>0</v>
      </c>
      <c r="AV82" s="74">
        <v>0</v>
      </c>
      <c r="AW82" s="74">
        <v>0</v>
      </c>
      <c r="AX82" s="74">
        <v>0</v>
      </c>
      <c r="AY82" s="74">
        <v>0</v>
      </c>
      <c r="AZ82" s="74">
        <v>0</v>
      </c>
      <c r="BA82" s="74">
        <v>0</v>
      </c>
      <c r="BB82" s="74">
        <v>0</v>
      </c>
      <c r="BC82" s="74">
        <v>0</v>
      </c>
      <c r="BD82" s="74">
        <v>0</v>
      </c>
      <c r="BE82" s="74">
        <v>0</v>
      </c>
      <c r="BF82" s="74">
        <v>0</v>
      </c>
      <c r="BG82" s="74">
        <v>0</v>
      </c>
      <c r="BH82" s="74">
        <v>0</v>
      </c>
      <c r="BI82" s="74">
        <v>0</v>
      </c>
      <c r="BJ82" s="74">
        <v>0</v>
      </c>
      <c r="BK82" s="74">
        <v>0</v>
      </c>
      <c r="BL82" s="74">
        <v>0</v>
      </c>
      <c r="BM82" s="74">
        <v>0</v>
      </c>
      <c r="BN82" s="74" t="s">
        <v>219</v>
      </c>
      <c r="BP82" s="88">
        <v>1975</v>
      </c>
    </row>
    <row r="83" spans="2:68">
      <c r="B83" s="88">
        <v>1976</v>
      </c>
      <c r="C83" s="74">
        <v>0</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0</v>
      </c>
      <c r="V83" s="74" t="s">
        <v>219</v>
      </c>
      <c r="X83" s="88">
        <v>1976</v>
      </c>
      <c r="Y83" s="74">
        <v>0</v>
      </c>
      <c r="Z83" s="74">
        <v>0</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0</v>
      </c>
      <c r="AR83" s="74" t="s">
        <v>219</v>
      </c>
      <c r="AT83" s="88">
        <v>1976</v>
      </c>
      <c r="AU83" s="74">
        <v>0</v>
      </c>
      <c r="AV83" s="74">
        <v>0</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0</v>
      </c>
      <c r="BN83" s="74" t="s">
        <v>219</v>
      </c>
      <c r="BP83" s="88">
        <v>1976</v>
      </c>
    </row>
    <row r="84" spans="2:68">
      <c r="B84" s="88">
        <v>1977</v>
      </c>
      <c r="C84" s="74">
        <v>0</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0</v>
      </c>
      <c r="V84" s="74" t="s">
        <v>219</v>
      </c>
      <c r="X84" s="88">
        <v>1977</v>
      </c>
      <c r="Y84" s="74">
        <v>0</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0</v>
      </c>
      <c r="AR84" s="74" t="s">
        <v>219</v>
      </c>
      <c r="AT84" s="88">
        <v>1977</v>
      </c>
      <c r="AU84" s="74">
        <v>0</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0</v>
      </c>
      <c r="BN84" s="74" t="s">
        <v>219</v>
      </c>
      <c r="BP84" s="88">
        <v>1977</v>
      </c>
    </row>
    <row r="85" spans="2:68">
      <c r="B85" s="88">
        <v>1978</v>
      </c>
      <c r="C85" s="74">
        <v>0</v>
      </c>
      <c r="D85" s="74">
        <v>0</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0</v>
      </c>
      <c r="V85" s="74" t="s">
        <v>219</v>
      </c>
      <c r="X85" s="88">
        <v>1978</v>
      </c>
      <c r="Y85" s="74">
        <v>0</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0</v>
      </c>
      <c r="AR85" s="74" t="s">
        <v>219</v>
      </c>
      <c r="AT85" s="88">
        <v>1978</v>
      </c>
      <c r="AU85" s="74">
        <v>0</v>
      </c>
      <c r="AV85" s="74">
        <v>0</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0</v>
      </c>
      <c r="BN85" s="74" t="s">
        <v>219</v>
      </c>
      <c r="BP85" s="88">
        <v>1978</v>
      </c>
    </row>
    <row r="86" spans="2:68">
      <c r="B86" s="89">
        <v>1979</v>
      </c>
      <c r="C86" s="74">
        <v>0</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0</v>
      </c>
      <c r="V86" s="74" t="s">
        <v>219</v>
      </c>
      <c r="X86" s="89">
        <v>1979</v>
      </c>
      <c r="Y86" s="74">
        <v>0</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0</v>
      </c>
      <c r="AR86" s="74" t="s">
        <v>219</v>
      </c>
      <c r="AT86" s="89">
        <v>1979</v>
      </c>
      <c r="AU86" s="74">
        <v>0</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0</v>
      </c>
      <c r="BN86" s="74" t="s">
        <v>219</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0</v>
      </c>
      <c r="V87" s="74" t="s">
        <v>219</v>
      </c>
      <c r="X87" s="89">
        <v>1980</v>
      </c>
      <c r="Y87" s="74">
        <v>0</v>
      </c>
      <c r="Z87" s="74">
        <v>0</v>
      </c>
      <c r="AA87" s="74">
        <v>0</v>
      </c>
      <c r="AB87" s="74">
        <v>0</v>
      </c>
      <c r="AC87" s="74">
        <v>0</v>
      </c>
      <c r="AD87" s="74">
        <v>0</v>
      </c>
      <c r="AE87" s="74">
        <v>0</v>
      </c>
      <c r="AF87" s="74">
        <v>0</v>
      </c>
      <c r="AG87" s="74">
        <v>0</v>
      </c>
      <c r="AH87" s="74">
        <v>0</v>
      </c>
      <c r="AI87" s="74">
        <v>0</v>
      </c>
      <c r="AJ87" s="74">
        <v>0</v>
      </c>
      <c r="AK87" s="74">
        <v>0</v>
      </c>
      <c r="AL87" s="74">
        <v>0</v>
      </c>
      <c r="AM87" s="74">
        <v>0</v>
      </c>
      <c r="AN87" s="74">
        <v>0</v>
      </c>
      <c r="AO87" s="74">
        <v>0</v>
      </c>
      <c r="AP87" s="74">
        <v>0</v>
      </c>
      <c r="AQ87" s="74">
        <v>0</v>
      </c>
      <c r="AR87" s="74" t="s">
        <v>219</v>
      </c>
      <c r="AT87" s="89">
        <v>1980</v>
      </c>
      <c r="AU87" s="74">
        <v>0</v>
      </c>
      <c r="AV87" s="74">
        <v>0</v>
      </c>
      <c r="AW87" s="74">
        <v>0</v>
      </c>
      <c r="AX87" s="74">
        <v>0</v>
      </c>
      <c r="AY87" s="74">
        <v>0</v>
      </c>
      <c r="AZ87" s="74">
        <v>0</v>
      </c>
      <c r="BA87" s="74">
        <v>0</v>
      </c>
      <c r="BB87" s="74">
        <v>0</v>
      </c>
      <c r="BC87" s="74">
        <v>0</v>
      </c>
      <c r="BD87" s="74">
        <v>0</v>
      </c>
      <c r="BE87" s="74">
        <v>0</v>
      </c>
      <c r="BF87" s="74">
        <v>0</v>
      </c>
      <c r="BG87" s="74">
        <v>0</v>
      </c>
      <c r="BH87" s="74">
        <v>0</v>
      </c>
      <c r="BI87" s="74">
        <v>0</v>
      </c>
      <c r="BJ87" s="74">
        <v>0</v>
      </c>
      <c r="BK87" s="74">
        <v>0</v>
      </c>
      <c r="BL87" s="74">
        <v>0</v>
      </c>
      <c r="BM87" s="74">
        <v>0</v>
      </c>
      <c r="BN87" s="74" t="s">
        <v>219</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0</v>
      </c>
      <c r="V88" s="74" t="s">
        <v>219</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0</v>
      </c>
      <c r="AR88" s="74" t="s">
        <v>219</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0</v>
      </c>
      <c r="BN88" s="74" t="s">
        <v>219</v>
      </c>
      <c r="BP88" s="89">
        <v>1981</v>
      </c>
    </row>
    <row r="89" spans="2:68">
      <c r="B89" s="89">
        <v>1982</v>
      </c>
      <c r="C89" s="74">
        <v>0</v>
      </c>
      <c r="D89" s="74">
        <v>0</v>
      </c>
      <c r="E89" s="74">
        <v>0</v>
      </c>
      <c r="F89" s="74">
        <v>0</v>
      </c>
      <c r="G89" s="74">
        <v>0</v>
      </c>
      <c r="H89" s="74">
        <v>0</v>
      </c>
      <c r="I89" s="74">
        <v>0</v>
      </c>
      <c r="J89" s="74">
        <v>0</v>
      </c>
      <c r="K89" s="74">
        <v>0</v>
      </c>
      <c r="L89" s="74">
        <v>0</v>
      </c>
      <c r="M89" s="74">
        <v>0</v>
      </c>
      <c r="N89" s="74">
        <v>0</v>
      </c>
      <c r="O89" s="74">
        <v>0</v>
      </c>
      <c r="P89" s="74">
        <v>0</v>
      </c>
      <c r="Q89" s="74">
        <v>0</v>
      </c>
      <c r="R89" s="74">
        <v>0</v>
      </c>
      <c r="S89" s="74">
        <v>0</v>
      </c>
      <c r="T89" s="74">
        <v>0</v>
      </c>
      <c r="U89" s="74">
        <v>0</v>
      </c>
      <c r="V89" s="74" t="s">
        <v>219</v>
      </c>
      <c r="X89" s="89">
        <v>1982</v>
      </c>
      <c r="Y89" s="74">
        <v>0</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0</v>
      </c>
      <c r="AR89" s="74" t="s">
        <v>219</v>
      </c>
      <c r="AT89" s="89">
        <v>1982</v>
      </c>
      <c r="AU89" s="74">
        <v>0</v>
      </c>
      <c r="AV89" s="74">
        <v>0</v>
      </c>
      <c r="AW89" s="74">
        <v>0</v>
      </c>
      <c r="AX89" s="74">
        <v>0</v>
      </c>
      <c r="AY89" s="74">
        <v>0</v>
      </c>
      <c r="AZ89" s="74">
        <v>0</v>
      </c>
      <c r="BA89" s="74">
        <v>0</v>
      </c>
      <c r="BB89" s="74">
        <v>0</v>
      </c>
      <c r="BC89" s="74">
        <v>0</v>
      </c>
      <c r="BD89" s="74">
        <v>0</v>
      </c>
      <c r="BE89" s="74">
        <v>0</v>
      </c>
      <c r="BF89" s="74">
        <v>0</v>
      </c>
      <c r="BG89" s="74">
        <v>0</v>
      </c>
      <c r="BH89" s="74">
        <v>0</v>
      </c>
      <c r="BI89" s="74">
        <v>0</v>
      </c>
      <c r="BJ89" s="74">
        <v>0</v>
      </c>
      <c r="BK89" s="74">
        <v>0</v>
      </c>
      <c r="BL89" s="74">
        <v>0</v>
      </c>
      <c r="BM89" s="74">
        <v>0</v>
      </c>
      <c r="BN89" s="74" t="s">
        <v>219</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0</v>
      </c>
      <c r="V90" s="74" t="s">
        <v>219</v>
      </c>
      <c r="X90" s="89">
        <v>1983</v>
      </c>
      <c r="Y90" s="74">
        <v>0</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0</v>
      </c>
      <c r="AR90" s="74" t="s">
        <v>219</v>
      </c>
      <c r="AT90" s="89">
        <v>1983</v>
      </c>
      <c r="AU90" s="74">
        <v>0</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0</v>
      </c>
      <c r="BN90" s="74" t="s">
        <v>219</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0</v>
      </c>
      <c r="V91" s="74" t="s">
        <v>219</v>
      </c>
      <c r="X91" s="89">
        <v>1984</v>
      </c>
      <c r="Y91" s="74">
        <v>0</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v>
      </c>
      <c r="AP91" s="74">
        <v>0</v>
      </c>
      <c r="AQ91" s="74">
        <v>0</v>
      </c>
      <c r="AR91" s="74" t="s">
        <v>219</v>
      </c>
      <c r="AT91" s="89">
        <v>1984</v>
      </c>
      <c r="AU91" s="74">
        <v>0</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v>
      </c>
      <c r="BL91" s="74">
        <v>0</v>
      </c>
      <c r="BM91" s="74">
        <v>0</v>
      </c>
      <c r="BN91" s="74" t="s">
        <v>219</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0</v>
      </c>
      <c r="V92" s="74" t="s">
        <v>219</v>
      </c>
      <c r="X92" s="89">
        <v>1985</v>
      </c>
      <c r="Y92" s="74">
        <v>0</v>
      </c>
      <c r="Z92" s="74">
        <v>0</v>
      </c>
      <c r="AA92" s="74">
        <v>0</v>
      </c>
      <c r="AB92" s="74">
        <v>0</v>
      </c>
      <c r="AC92" s="74">
        <v>0</v>
      </c>
      <c r="AD92" s="74">
        <v>0</v>
      </c>
      <c r="AE92" s="74">
        <v>0</v>
      </c>
      <c r="AF92" s="74">
        <v>0</v>
      </c>
      <c r="AG92" s="74">
        <v>0</v>
      </c>
      <c r="AH92" s="74">
        <v>0</v>
      </c>
      <c r="AI92" s="74">
        <v>0</v>
      </c>
      <c r="AJ92" s="74">
        <v>0</v>
      </c>
      <c r="AK92" s="74">
        <v>0</v>
      </c>
      <c r="AL92" s="74">
        <v>0</v>
      </c>
      <c r="AM92" s="74">
        <v>0</v>
      </c>
      <c r="AN92" s="74">
        <v>0</v>
      </c>
      <c r="AO92" s="74">
        <v>0</v>
      </c>
      <c r="AP92" s="74">
        <v>0</v>
      </c>
      <c r="AQ92" s="74">
        <v>0</v>
      </c>
      <c r="AR92" s="74" t="s">
        <v>219</v>
      </c>
      <c r="AT92" s="89">
        <v>1985</v>
      </c>
      <c r="AU92" s="74">
        <v>0</v>
      </c>
      <c r="AV92" s="74">
        <v>0</v>
      </c>
      <c r="AW92" s="74">
        <v>0</v>
      </c>
      <c r="AX92" s="74">
        <v>0</v>
      </c>
      <c r="AY92" s="74">
        <v>0</v>
      </c>
      <c r="AZ92" s="74">
        <v>0</v>
      </c>
      <c r="BA92" s="74">
        <v>0</v>
      </c>
      <c r="BB92" s="74">
        <v>0</v>
      </c>
      <c r="BC92" s="74">
        <v>0</v>
      </c>
      <c r="BD92" s="74">
        <v>0</v>
      </c>
      <c r="BE92" s="74">
        <v>0</v>
      </c>
      <c r="BF92" s="74">
        <v>0</v>
      </c>
      <c r="BG92" s="74">
        <v>0</v>
      </c>
      <c r="BH92" s="74">
        <v>0</v>
      </c>
      <c r="BI92" s="74">
        <v>0</v>
      </c>
      <c r="BJ92" s="74">
        <v>0</v>
      </c>
      <c r="BK92" s="74">
        <v>0</v>
      </c>
      <c r="BL92" s="74">
        <v>0</v>
      </c>
      <c r="BM92" s="74">
        <v>0</v>
      </c>
      <c r="BN92" s="74" t="s">
        <v>219</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v>
      </c>
      <c r="P93" s="74">
        <v>0</v>
      </c>
      <c r="Q93" s="74">
        <v>0</v>
      </c>
      <c r="R93" s="74">
        <v>0</v>
      </c>
      <c r="S93" s="74">
        <v>0</v>
      </c>
      <c r="T93" s="74">
        <v>0</v>
      </c>
      <c r="U93" s="74">
        <v>0</v>
      </c>
      <c r="V93" s="74" t="s">
        <v>219</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0</v>
      </c>
      <c r="AR93" s="74" t="s">
        <v>219</v>
      </c>
      <c r="AT93" s="89">
        <v>1986</v>
      </c>
      <c r="AU93" s="74">
        <v>0</v>
      </c>
      <c r="AV93" s="74">
        <v>0</v>
      </c>
      <c r="AW93" s="74">
        <v>0</v>
      </c>
      <c r="AX93" s="74">
        <v>0</v>
      </c>
      <c r="AY93" s="74">
        <v>0</v>
      </c>
      <c r="AZ93" s="74">
        <v>0</v>
      </c>
      <c r="BA93" s="74">
        <v>0</v>
      </c>
      <c r="BB93" s="74">
        <v>0</v>
      </c>
      <c r="BC93" s="74">
        <v>0</v>
      </c>
      <c r="BD93" s="74">
        <v>0</v>
      </c>
      <c r="BE93" s="74">
        <v>0</v>
      </c>
      <c r="BF93" s="74">
        <v>0</v>
      </c>
      <c r="BG93" s="74">
        <v>0</v>
      </c>
      <c r="BH93" s="74">
        <v>0</v>
      </c>
      <c r="BI93" s="74">
        <v>0</v>
      </c>
      <c r="BJ93" s="74">
        <v>0</v>
      </c>
      <c r="BK93" s="74">
        <v>0</v>
      </c>
      <c r="BL93" s="74">
        <v>0</v>
      </c>
      <c r="BM93" s="74">
        <v>0</v>
      </c>
      <c r="BN93" s="74" t="s">
        <v>219</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0</v>
      </c>
      <c r="V94" s="74" t="s">
        <v>219</v>
      </c>
      <c r="X94" s="89">
        <v>1987</v>
      </c>
      <c r="Y94" s="74">
        <v>0</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0</v>
      </c>
      <c r="AQ94" s="74">
        <v>0</v>
      </c>
      <c r="AR94" s="74" t="s">
        <v>219</v>
      </c>
      <c r="AT94" s="89">
        <v>1987</v>
      </c>
      <c r="AU94" s="74">
        <v>0</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v>
      </c>
      <c r="BM94" s="74">
        <v>0</v>
      </c>
      <c r="BN94" s="74" t="s">
        <v>219</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0</v>
      </c>
      <c r="V95" s="74" t="s">
        <v>219</v>
      </c>
      <c r="X95" s="89">
        <v>1988</v>
      </c>
      <c r="Y95" s="74">
        <v>0</v>
      </c>
      <c r="Z95" s="74">
        <v>0</v>
      </c>
      <c r="AA95" s="74">
        <v>0</v>
      </c>
      <c r="AB95" s="74">
        <v>0</v>
      </c>
      <c r="AC95" s="74">
        <v>0</v>
      </c>
      <c r="AD95" s="74">
        <v>0</v>
      </c>
      <c r="AE95" s="74">
        <v>0</v>
      </c>
      <c r="AF95" s="74">
        <v>0</v>
      </c>
      <c r="AG95" s="74">
        <v>0</v>
      </c>
      <c r="AH95" s="74">
        <v>0</v>
      </c>
      <c r="AI95" s="74">
        <v>0</v>
      </c>
      <c r="AJ95" s="74">
        <v>0</v>
      </c>
      <c r="AK95" s="74">
        <v>0</v>
      </c>
      <c r="AL95" s="74">
        <v>0</v>
      </c>
      <c r="AM95" s="74">
        <v>0</v>
      </c>
      <c r="AN95" s="74">
        <v>0</v>
      </c>
      <c r="AO95" s="74">
        <v>0</v>
      </c>
      <c r="AP95" s="74">
        <v>0</v>
      </c>
      <c r="AQ95" s="74">
        <v>0</v>
      </c>
      <c r="AR95" s="74" t="s">
        <v>219</v>
      </c>
      <c r="AT95" s="89">
        <v>1988</v>
      </c>
      <c r="AU95" s="74">
        <v>0</v>
      </c>
      <c r="AV95" s="74">
        <v>0</v>
      </c>
      <c r="AW95" s="74">
        <v>0</v>
      </c>
      <c r="AX95" s="74">
        <v>0</v>
      </c>
      <c r="AY95" s="74">
        <v>0</v>
      </c>
      <c r="AZ95" s="74">
        <v>0</v>
      </c>
      <c r="BA95" s="74">
        <v>0</v>
      </c>
      <c r="BB95" s="74">
        <v>0</v>
      </c>
      <c r="BC95" s="74">
        <v>0</v>
      </c>
      <c r="BD95" s="74">
        <v>0</v>
      </c>
      <c r="BE95" s="74">
        <v>0</v>
      </c>
      <c r="BF95" s="74">
        <v>0</v>
      </c>
      <c r="BG95" s="74">
        <v>0</v>
      </c>
      <c r="BH95" s="74">
        <v>0</v>
      </c>
      <c r="BI95" s="74">
        <v>0</v>
      </c>
      <c r="BJ95" s="74">
        <v>0</v>
      </c>
      <c r="BK95" s="74">
        <v>0</v>
      </c>
      <c r="BL95" s="74">
        <v>0</v>
      </c>
      <c r="BM95" s="74">
        <v>0</v>
      </c>
      <c r="BN95" s="74" t="s">
        <v>219</v>
      </c>
      <c r="BP95" s="89">
        <v>1988</v>
      </c>
    </row>
    <row r="96" spans="2:68">
      <c r="B96" s="89">
        <v>1989</v>
      </c>
      <c r="C96" s="74">
        <v>0</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0</v>
      </c>
      <c r="U96" s="74">
        <v>0</v>
      </c>
      <c r="V96" s="74" t="s">
        <v>219</v>
      </c>
      <c r="X96" s="89">
        <v>1989</v>
      </c>
      <c r="Y96" s="74">
        <v>0</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0</v>
      </c>
      <c r="AR96" s="74" t="s">
        <v>219</v>
      </c>
      <c r="AT96" s="89">
        <v>1989</v>
      </c>
      <c r="AU96" s="74">
        <v>0</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v>
      </c>
      <c r="BM96" s="74">
        <v>0</v>
      </c>
      <c r="BN96" s="74" t="s">
        <v>219</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0</v>
      </c>
      <c r="V97" s="74" t="s">
        <v>219</v>
      </c>
      <c r="X97" s="89">
        <v>1990</v>
      </c>
      <c r="Y97" s="74">
        <v>0</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v>
      </c>
      <c r="AP97" s="74">
        <v>0</v>
      </c>
      <c r="AQ97" s="74">
        <v>0</v>
      </c>
      <c r="AR97" s="74" t="s">
        <v>219</v>
      </c>
      <c r="AT97" s="89">
        <v>1990</v>
      </c>
      <c r="AU97" s="74">
        <v>0</v>
      </c>
      <c r="AV97" s="74">
        <v>0</v>
      </c>
      <c r="AW97" s="74">
        <v>0</v>
      </c>
      <c r="AX97" s="74">
        <v>0</v>
      </c>
      <c r="AY97" s="74">
        <v>0</v>
      </c>
      <c r="AZ97" s="74">
        <v>0</v>
      </c>
      <c r="BA97" s="74">
        <v>0</v>
      </c>
      <c r="BB97" s="74">
        <v>0</v>
      </c>
      <c r="BC97" s="74">
        <v>0</v>
      </c>
      <c r="BD97" s="74">
        <v>0</v>
      </c>
      <c r="BE97" s="74">
        <v>0</v>
      </c>
      <c r="BF97" s="74">
        <v>0</v>
      </c>
      <c r="BG97" s="74">
        <v>0</v>
      </c>
      <c r="BH97" s="74">
        <v>0</v>
      </c>
      <c r="BI97" s="74">
        <v>0</v>
      </c>
      <c r="BJ97" s="74">
        <v>0</v>
      </c>
      <c r="BK97" s="74">
        <v>0</v>
      </c>
      <c r="BL97" s="74">
        <v>0</v>
      </c>
      <c r="BM97" s="74">
        <v>0</v>
      </c>
      <c r="BN97" s="74" t="s">
        <v>219</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0</v>
      </c>
      <c r="V98" s="74" t="s">
        <v>219</v>
      </c>
      <c r="X98" s="89">
        <v>1991</v>
      </c>
      <c r="Y98" s="74">
        <v>0</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0</v>
      </c>
      <c r="AR98" s="74" t="s">
        <v>219</v>
      </c>
      <c r="AT98" s="89">
        <v>1991</v>
      </c>
      <c r="AU98" s="74">
        <v>0</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0</v>
      </c>
      <c r="BN98" s="74" t="s">
        <v>219</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0</v>
      </c>
      <c r="V99" s="74" t="s">
        <v>219</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0</v>
      </c>
      <c r="AR99" s="74" t="s">
        <v>219</v>
      </c>
      <c r="AT99" s="89">
        <v>1992</v>
      </c>
      <c r="AU99" s="74">
        <v>0</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v>
      </c>
      <c r="BL99" s="74">
        <v>0</v>
      </c>
      <c r="BM99" s="74">
        <v>0</v>
      </c>
      <c r="BN99" s="74" t="s">
        <v>219</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0</v>
      </c>
      <c r="V100" s="74" t="s">
        <v>219</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0</v>
      </c>
      <c r="AQ100" s="74">
        <v>0</v>
      </c>
      <c r="AR100" s="74" t="s">
        <v>219</v>
      </c>
      <c r="AT100" s="89">
        <v>1993</v>
      </c>
      <c r="AU100" s="74">
        <v>0</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v>
      </c>
      <c r="BK100" s="74">
        <v>0</v>
      </c>
      <c r="BL100" s="74">
        <v>0</v>
      </c>
      <c r="BM100" s="74">
        <v>0</v>
      </c>
      <c r="BN100" s="74" t="s">
        <v>219</v>
      </c>
      <c r="BP100" s="89">
        <v>1993</v>
      </c>
    </row>
    <row r="101" spans="2:68">
      <c r="B101" s="89">
        <v>1994</v>
      </c>
      <c r="C101" s="74">
        <v>0</v>
      </c>
      <c r="D101" s="74">
        <v>0</v>
      </c>
      <c r="E101" s="74">
        <v>0</v>
      </c>
      <c r="F101" s="74">
        <v>0</v>
      </c>
      <c r="G101" s="74">
        <v>0</v>
      </c>
      <c r="H101" s="74">
        <v>0</v>
      </c>
      <c r="I101" s="74">
        <v>0</v>
      </c>
      <c r="J101" s="74">
        <v>0</v>
      </c>
      <c r="K101" s="74">
        <v>0</v>
      </c>
      <c r="L101" s="74">
        <v>0</v>
      </c>
      <c r="M101" s="74">
        <v>0</v>
      </c>
      <c r="N101" s="74">
        <v>0</v>
      </c>
      <c r="O101" s="74">
        <v>0</v>
      </c>
      <c r="P101" s="74">
        <v>0</v>
      </c>
      <c r="Q101" s="74">
        <v>0</v>
      </c>
      <c r="R101" s="74">
        <v>0</v>
      </c>
      <c r="S101" s="74">
        <v>0</v>
      </c>
      <c r="T101" s="74">
        <v>0</v>
      </c>
      <c r="U101" s="74">
        <v>0</v>
      </c>
      <c r="V101" s="74" t="s">
        <v>219</v>
      </c>
      <c r="X101" s="89">
        <v>1994</v>
      </c>
      <c r="Y101" s="74">
        <v>0</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v>
      </c>
      <c r="AQ101" s="74">
        <v>0</v>
      </c>
      <c r="AR101" s="74" t="s">
        <v>219</v>
      </c>
      <c r="AT101" s="89">
        <v>1994</v>
      </c>
      <c r="AU101" s="74">
        <v>0</v>
      </c>
      <c r="AV101" s="74">
        <v>0</v>
      </c>
      <c r="AW101" s="74">
        <v>0</v>
      </c>
      <c r="AX101" s="74">
        <v>0</v>
      </c>
      <c r="AY101" s="74">
        <v>0</v>
      </c>
      <c r="AZ101" s="74">
        <v>0</v>
      </c>
      <c r="BA101" s="74">
        <v>0</v>
      </c>
      <c r="BB101" s="74">
        <v>0</v>
      </c>
      <c r="BC101" s="74">
        <v>0</v>
      </c>
      <c r="BD101" s="74">
        <v>0</v>
      </c>
      <c r="BE101" s="74">
        <v>0</v>
      </c>
      <c r="BF101" s="74">
        <v>0</v>
      </c>
      <c r="BG101" s="74">
        <v>0</v>
      </c>
      <c r="BH101" s="74">
        <v>0</v>
      </c>
      <c r="BI101" s="74">
        <v>0</v>
      </c>
      <c r="BJ101" s="74">
        <v>0</v>
      </c>
      <c r="BK101" s="74">
        <v>0</v>
      </c>
      <c r="BL101" s="74">
        <v>0</v>
      </c>
      <c r="BM101" s="74">
        <v>0</v>
      </c>
      <c r="BN101" s="74" t="s">
        <v>219</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0</v>
      </c>
      <c r="U102" s="74">
        <v>0</v>
      </c>
      <c r="V102" s="74" t="s">
        <v>219</v>
      </c>
      <c r="X102" s="89">
        <v>1995</v>
      </c>
      <c r="Y102" s="74">
        <v>0</v>
      </c>
      <c r="Z102" s="74">
        <v>0</v>
      </c>
      <c r="AA102" s="74">
        <v>0</v>
      </c>
      <c r="AB102" s="74">
        <v>0</v>
      </c>
      <c r="AC102" s="74">
        <v>0</v>
      </c>
      <c r="AD102" s="74">
        <v>0</v>
      </c>
      <c r="AE102" s="74">
        <v>0</v>
      </c>
      <c r="AF102" s="74">
        <v>0</v>
      </c>
      <c r="AG102" s="74">
        <v>0</v>
      </c>
      <c r="AH102" s="74">
        <v>0</v>
      </c>
      <c r="AI102" s="74">
        <v>0</v>
      </c>
      <c r="AJ102" s="74">
        <v>0</v>
      </c>
      <c r="AK102" s="74">
        <v>0</v>
      </c>
      <c r="AL102" s="74">
        <v>0</v>
      </c>
      <c r="AM102" s="74">
        <v>0</v>
      </c>
      <c r="AN102" s="74">
        <v>0</v>
      </c>
      <c r="AO102" s="74">
        <v>0</v>
      </c>
      <c r="AP102" s="74">
        <v>0</v>
      </c>
      <c r="AQ102" s="74">
        <v>0</v>
      </c>
      <c r="AR102" s="74" t="s">
        <v>219</v>
      </c>
      <c r="AT102" s="89">
        <v>1995</v>
      </c>
      <c r="AU102" s="74">
        <v>0</v>
      </c>
      <c r="AV102" s="74">
        <v>0</v>
      </c>
      <c r="AW102" s="74">
        <v>0</v>
      </c>
      <c r="AX102" s="74">
        <v>0</v>
      </c>
      <c r="AY102" s="74">
        <v>0</v>
      </c>
      <c r="AZ102" s="74">
        <v>0</v>
      </c>
      <c r="BA102" s="74">
        <v>0</v>
      </c>
      <c r="BB102" s="74">
        <v>0</v>
      </c>
      <c r="BC102" s="74">
        <v>0</v>
      </c>
      <c r="BD102" s="74">
        <v>0</v>
      </c>
      <c r="BE102" s="74">
        <v>0</v>
      </c>
      <c r="BF102" s="74">
        <v>0</v>
      </c>
      <c r="BG102" s="74">
        <v>0</v>
      </c>
      <c r="BH102" s="74">
        <v>0</v>
      </c>
      <c r="BI102" s="74">
        <v>0</v>
      </c>
      <c r="BJ102" s="74">
        <v>0</v>
      </c>
      <c r="BK102" s="74">
        <v>0</v>
      </c>
      <c r="BL102" s="74">
        <v>0</v>
      </c>
      <c r="BM102" s="74">
        <v>0</v>
      </c>
      <c r="BN102" s="74" t="s">
        <v>219</v>
      </c>
      <c r="BP102" s="89">
        <v>1995</v>
      </c>
    </row>
    <row r="103" spans="2:68">
      <c r="B103" s="89">
        <v>1996</v>
      </c>
      <c r="C103" s="74">
        <v>0</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0</v>
      </c>
      <c r="V103" s="74" t="s">
        <v>219</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v>
      </c>
      <c r="AM103" s="74">
        <v>0</v>
      </c>
      <c r="AN103" s="74">
        <v>0</v>
      </c>
      <c r="AO103" s="74">
        <v>0</v>
      </c>
      <c r="AP103" s="74">
        <v>0</v>
      </c>
      <c r="AQ103" s="74">
        <v>0</v>
      </c>
      <c r="AR103" s="74" t="s">
        <v>219</v>
      </c>
      <c r="AT103" s="89">
        <v>1996</v>
      </c>
      <c r="AU103" s="74">
        <v>0</v>
      </c>
      <c r="AV103" s="74">
        <v>0</v>
      </c>
      <c r="AW103" s="74">
        <v>0</v>
      </c>
      <c r="AX103" s="74">
        <v>0</v>
      </c>
      <c r="AY103" s="74">
        <v>0</v>
      </c>
      <c r="AZ103" s="74">
        <v>0</v>
      </c>
      <c r="BA103" s="74">
        <v>0</v>
      </c>
      <c r="BB103" s="74">
        <v>0</v>
      </c>
      <c r="BC103" s="74">
        <v>0</v>
      </c>
      <c r="BD103" s="74">
        <v>0</v>
      </c>
      <c r="BE103" s="74">
        <v>0</v>
      </c>
      <c r="BF103" s="74">
        <v>0</v>
      </c>
      <c r="BG103" s="74">
        <v>0</v>
      </c>
      <c r="BH103" s="74">
        <v>0</v>
      </c>
      <c r="BI103" s="74">
        <v>0</v>
      </c>
      <c r="BJ103" s="74">
        <v>0</v>
      </c>
      <c r="BK103" s="74">
        <v>0</v>
      </c>
      <c r="BL103" s="74">
        <v>0</v>
      </c>
      <c r="BM103" s="74">
        <v>0</v>
      </c>
      <c r="BN103" s="74" t="s">
        <v>219</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0</v>
      </c>
      <c r="V104" s="74" t="s">
        <v>219</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v>
      </c>
      <c r="AP104" s="74">
        <v>0</v>
      </c>
      <c r="AQ104" s="74">
        <v>0</v>
      </c>
      <c r="AR104" s="74" t="s">
        <v>219</v>
      </c>
      <c r="AT104" s="90">
        <v>1997</v>
      </c>
      <c r="AU104" s="74">
        <v>0</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v>
      </c>
      <c r="BL104" s="74">
        <v>0</v>
      </c>
      <c r="BM104" s="74">
        <v>0</v>
      </c>
      <c r="BN104" s="74" t="s">
        <v>219</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0</v>
      </c>
      <c r="V105" s="74" t="s">
        <v>219</v>
      </c>
      <c r="X105" s="90">
        <v>1998</v>
      </c>
      <c r="Y105" s="74">
        <v>0</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v>
      </c>
      <c r="AP105" s="74">
        <v>0</v>
      </c>
      <c r="AQ105" s="74">
        <v>0</v>
      </c>
      <c r="AR105" s="74" t="s">
        <v>219</v>
      </c>
      <c r="AT105" s="90">
        <v>1998</v>
      </c>
      <c r="AU105" s="74">
        <v>0</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v>
      </c>
      <c r="BK105" s="74">
        <v>0</v>
      </c>
      <c r="BL105" s="74">
        <v>0</v>
      </c>
      <c r="BM105" s="74">
        <v>0</v>
      </c>
      <c r="BN105" s="74" t="s">
        <v>219</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219</v>
      </c>
      <c r="X106" s="90">
        <v>1999</v>
      </c>
      <c r="Y106" s="74">
        <v>0</v>
      </c>
      <c r="Z106" s="74">
        <v>0</v>
      </c>
      <c r="AA106" s="74">
        <v>0</v>
      </c>
      <c r="AB106" s="74">
        <v>0</v>
      </c>
      <c r="AC106" s="74">
        <v>0</v>
      </c>
      <c r="AD106" s="74">
        <v>0</v>
      </c>
      <c r="AE106" s="74">
        <v>0</v>
      </c>
      <c r="AF106" s="74">
        <v>0</v>
      </c>
      <c r="AG106" s="74">
        <v>0</v>
      </c>
      <c r="AH106" s="74">
        <v>0</v>
      </c>
      <c r="AI106" s="74">
        <v>0</v>
      </c>
      <c r="AJ106" s="74">
        <v>0</v>
      </c>
      <c r="AK106" s="74">
        <v>0</v>
      </c>
      <c r="AL106" s="74">
        <v>0</v>
      </c>
      <c r="AM106" s="74">
        <v>0</v>
      </c>
      <c r="AN106" s="74">
        <v>0</v>
      </c>
      <c r="AO106" s="74">
        <v>0</v>
      </c>
      <c r="AP106" s="74">
        <v>0</v>
      </c>
      <c r="AQ106" s="74">
        <v>0</v>
      </c>
      <c r="AR106" s="74" t="s">
        <v>219</v>
      </c>
      <c r="AT106" s="90">
        <v>1999</v>
      </c>
      <c r="AU106" s="74">
        <v>0</v>
      </c>
      <c r="AV106" s="74">
        <v>0</v>
      </c>
      <c r="AW106" s="74">
        <v>0</v>
      </c>
      <c r="AX106" s="74">
        <v>0</v>
      </c>
      <c r="AY106" s="74">
        <v>0</v>
      </c>
      <c r="AZ106" s="74">
        <v>0</v>
      </c>
      <c r="BA106" s="74">
        <v>0</v>
      </c>
      <c r="BB106" s="74">
        <v>0</v>
      </c>
      <c r="BC106" s="74">
        <v>0</v>
      </c>
      <c r="BD106" s="74">
        <v>0</v>
      </c>
      <c r="BE106" s="74">
        <v>0</v>
      </c>
      <c r="BF106" s="74">
        <v>0</v>
      </c>
      <c r="BG106" s="74">
        <v>0</v>
      </c>
      <c r="BH106" s="74">
        <v>0</v>
      </c>
      <c r="BI106" s="74">
        <v>0</v>
      </c>
      <c r="BJ106" s="74">
        <v>0</v>
      </c>
      <c r="BK106" s="74">
        <v>0</v>
      </c>
      <c r="BL106" s="74">
        <v>0</v>
      </c>
      <c r="BM106" s="74">
        <v>0</v>
      </c>
      <c r="BN106" s="74" t="s">
        <v>219</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v>
      </c>
      <c r="V107" s="74" t="s">
        <v>219</v>
      </c>
      <c r="X107" s="90">
        <v>2000</v>
      </c>
      <c r="Y107" s="74">
        <v>0</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0</v>
      </c>
      <c r="AR107" s="74" t="s">
        <v>219</v>
      </c>
      <c r="AT107" s="90">
        <v>2000</v>
      </c>
      <c r="AU107" s="74">
        <v>0</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v>
      </c>
      <c r="BM107" s="74">
        <v>0</v>
      </c>
      <c r="BN107" s="74" t="s">
        <v>219</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0</v>
      </c>
      <c r="T108" s="74">
        <v>0</v>
      </c>
      <c r="U108" s="74">
        <v>0</v>
      </c>
      <c r="V108" s="74" t="s">
        <v>219</v>
      </c>
      <c r="X108" s="90">
        <v>2001</v>
      </c>
      <c r="Y108" s="74">
        <v>0</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0</v>
      </c>
      <c r="AR108" s="74" t="s">
        <v>219</v>
      </c>
      <c r="AT108" s="90">
        <v>2001</v>
      </c>
      <c r="AU108" s="74">
        <v>0</v>
      </c>
      <c r="AV108" s="74">
        <v>0</v>
      </c>
      <c r="AW108" s="74">
        <v>0</v>
      </c>
      <c r="AX108" s="74">
        <v>0</v>
      </c>
      <c r="AY108" s="74">
        <v>0</v>
      </c>
      <c r="AZ108" s="74">
        <v>0</v>
      </c>
      <c r="BA108" s="74">
        <v>0</v>
      </c>
      <c r="BB108" s="74">
        <v>0</v>
      </c>
      <c r="BC108" s="74">
        <v>0</v>
      </c>
      <c r="BD108" s="74">
        <v>0</v>
      </c>
      <c r="BE108" s="74">
        <v>0</v>
      </c>
      <c r="BF108" s="74">
        <v>0</v>
      </c>
      <c r="BG108" s="74">
        <v>0</v>
      </c>
      <c r="BH108" s="74">
        <v>0</v>
      </c>
      <c r="BI108" s="74">
        <v>0</v>
      </c>
      <c r="BJ108" s="74">
        <v>0</v>
      </c>
      <c r="BK108" s="74">
        <v>0</v>
      </c>
      <c r="BL108" s="74">
        <v>0</v>
      </c>
      <c r="BM108" s="74">
        <v>0</v>
      </c>
      <c r="BN108" s="74" t="s">
        <v>219</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0</v>
      </c>
      <c r="U109" s="74">
        <v>0</v>
      </c>
      <c r="V109" s="74" t="s">
        <v>219</v>
      </c>
      <c r="X109" s="90">
        <v>2002</v>
      </c>
      <c r="Y109" s="74">
        <v>0</v>
      </c>
      <c r="Z109" s="74">
        <v>0</v>
      </c>
      <c r="AA109" s="74">
        <v>0</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0</v>
      </c>
      <c r="AR109" s="74" t="s">
        <v>219</v>
      </c>
      <c r="AT109" s="90">
        <v>2002</v>
      </c>
      <c r="AU109" s="74">
        <v>0</v>
      </c>
      <c r="AV109" s="74">
        <v>0</v>
      </c>
      <c r="AW109" s="74">
        <v>0</v>
      </c>
      <c r="AX109" s="74">
        <v>0</v>
      </c>
      <c r="AY109" s="74">
        <v>0</v>
      </c>
      <c r="AZ109" s="74">
        <v>0</v>
      </c>
      <c r="BA109" s="74">
        <v>0</v>
      </c>
      <c r="BB109" s="74">
        <v>0</v>
      </c>
      <c r="BC109" s="74">
        <v>0</v>
      </c>
      <c r="BD109" s="74">
        <v>0</v>
      </c>
      <c r="BE109" s="74">
        <v>0</v>
      </c>
      <c r="BF109" s="74">
        <v>0</v>
      </c>
      <c r="BG109" s="74">
        <v>0</v>
      </c>
      <c r="BH109" s="74">
        <v>0</v>
      </c>
      <c r="BI109" s="74">
        <v>0</v>
      </c>
      <c r="BJ109" s="74">
        <v>0</v>
      </c>
      <c r="BK109" s="74">
        <v>0</v>
      </c>
      <c r="BL109" s="74">
        <v>0</v>
      </c>
      <c r="BM109" s="74">
        <v>0</v>
      </c>
      <c r="BN109" s="74" t="s">
        <v>219</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0</v>
      </c>
      <c r="V110" s="74" t="s">
        <v>219</v>
      </c>
      <c r="X110" s="90">
        <v>2003</v>
      </c>
      <c r="Y110" s="74">
        <v>0</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0</v>
      </c>
      <c r="AR110" s="74" t="s">
        <v>219</v>
      </c>
      <c r="AT110" s="90">
        <v>2003</v>
      </c>
      <c r="AU110" s="74">
        <v>0</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0</v>
      </c>
      <c r="BN110" s="74" t="s">
        <v>219</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0</v>
      </c>
      <c r="U111" s="74">
        <v>0</v>
      </c>
      <c r="V111" s="74" t="s">
        <v>219</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v>
      </c>
      <c r="AM111" s="74">
        <v>0</v>
      </c>
      <c r="AN111" s="74">
        <v>0</v>
      </c>
      <c r="AO111" s="74">
        <v>0</v>
      </c>
      <c r="AP111" s="74">
        <v>0</v>
      </c>
      <c r="AQ111" s="74">
        <v>0</v>
      </c>
      <c r="AR111" s="74" t="s">
        <v>219</v>
      </c>
      <c r="AT111" s="90">
        <v>2004</v>
      </c>
      <c r="AU111" s="74">
        <v>0</v>
      </c>
      <c r="AV111" s="74">
        <v>0</v>
      </c>
      <c r="AW111" s="74">
        <v>0</v>
      </c>
      <c r="AX111" s="74">
        <v>0</v>
      </c>
      <c r="AY111" s="74">
        <v>0</v>
      </c>
      <c r="AZ111" s="74">
        <v>0</v>
      </c>
      <c r="BA111" s="74">
        <v>0</v>
      </c>
      <c r="BB111" s="74">
        <v>0</v>
      </c>
      <c r="BC111" s="74">
        <v>0</v>
      </c>
      <c r="BD111" s="74">
        <v>0</v>
      </c>
      <c r="BE111" s="74">
        <v>0</v>
      </c>
      <c r="BF111" s="74">
        <v>0</v>
      </c>
      <c r="BG111" s="74">
        <v>0</v>
      </c>
      <c r="BH111" s="74">
        <v>0</v>
      </c>
      <c r="BI111" s="74">
        <v>0</v>
      </c>
      <c r="BJ111" s="74">
        <v>0</v>
      </c>
      <c r="BK111" s="74">
        <v>0</v>
      </c>
      <c r="BL111" s="74">
        <v>0</v>
      </c>
      <c r="BM111" s="74">
        <v>0</v>
      </c>
      <c r="BN111" s="74" t="s">
        <v>219</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v>
      </c>
      <c r="V112" s="74" t="s">
        <v>219</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v>
      </c>
      <c r="AP112" s="74">
        <v>0</v>
      </c>
      <c r="AQ112" s="74">
        <v>0</v>
      </c>
      <c r="AR112" s="74" t="s">
        <v>219</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v>
      </c>
      <c r="BL112" s="74">
        <v>0</v>
      </c>
      <c r="BM112" s="74">
        <v>0</v>
      </c>
      <c r="BN112" s="74" t="s">
        <v>219</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0</v>
      </c>
      <c r="V113" s="74" t="s">
        <v>219</v>
      </c>
      <c r="X113" s="90">
        <v>2006</v>
      </c>
      <c r="Y113" s="74">
        <v>0</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0</v>
      </c>
      <c r="AR113" s="74" t="s">
        <v>219</v>
      </c>
      <c r="AT113" s="90">
        <v>2006</v>
      </c>
      <c r="AU113" s="74">
        <v>0</v>
      </c>
      <c r="AV113" s="74">
        <v>0</v>
      </c>
      <c r="AW113" s="74">
        <v>0</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0</v>
      </c>
      <c r="BN113" s="74" t="s">
        <v>219</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0</v>
      </c>
      <c r="V114" s="74" t="s">
        <v>219</v>
      </c>
      <c r="X114" s="90">
        <v>2007</v>
      </c>
      <c r="Y114" s="74">
        <v>0</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0</v>
      </c>
      <c r="AR114" s="74" t="s">
        <v>219</v>
      </c>
      <c r="AT114" s="90">
        <v>2007</v>
      </c>
      <c r="AU114" s="74">
        <v>0</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0</v>
      </c>
      <c r="BN114" s="74" t="s">
        <v>219</v>
      </c>
      <c r="BP114" s="90">
        <v>2007</v>
      </c>
    </row>
    <row r="115" spans="2:68">
      <c r="B115" s="90">
        <v>2008</v>
      </c>
      <c r="C115" s="74">
        <v>0</v>
      </c>
      <c r="D115" s="74">
        <v>0</v>
      </c>
      <c r="E115" s="74">
        <v>0</v>
      </c>
      <c r="F115" s="74">
        <v>0</v>
      </c>
      <c r="G115" s="74">
        <v>0</v>
      </c>
      <c r="H115" s="74">
        <v>0</v>
      </c>
      <c r="I115" s="74">
        <v>0</v>
      </c>
      <c r="J115" s="74">
        <v>0</v>
      </c>
      <c r="K115" s="74">
        <v>0</v>
      </c>
      <c r="L115" s="74">
        <v>0</v>
      </c>
      <c r="M115" s="74">
        <v>0</v>
      </c>
      <c r="N115" s="74">
        <v>0</v>
      </c>
      <c r="O115" s="74">
        <v>0</v>
      </c>
      <c r="P115" s="74">
        <v>0</v>
      </c>
      <c r="Q115" s="74">
        <v>0</v>
      </c>
      <c r="R115" s="74">
        <v>0</v>
      </c>
      <c r="S115" s="74">
        <v>0</v>
      </c>
      <c r="T115" s="74">
        <v>0</v>
      </c>
      <c r="U115" s="74">
        <v>0</v>
      </c>
      <c r="V115" s="74" t="s">
        <v>219</v>
      </c>
      <c r="X115" s="90">
        <v>2008</v>
      </c>
      <c r="Y115" s="74">
        <v>0</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0</v>
      </c>
      <c r="AR115" s="74" t="s">
        <v>219</v>
      </c>
      <c r="AT115" s="90">
        <v>2008</v>
      </c>
      <c r="AU115" s="74">
        <v>0</v>
      </c>
      <c r="AV115" s="74">
        <v>0</v>
      </c>
      <c r="AW115" s="74">
        <v>0</v>
      </c>
      <c r="AX115" s="74">
        <v>0</v>
      </c>
      <c r="AY115" s="74">
        <v>0</v>
      </c>
      <c r="AZ115" s="74">
        <v>0</v>
      </c>
      <c r="BA115" s="74">
        <v>0</v>
      </c>
      <c r="BB115" s="74">
        <v>0</v>
      </c>
      <c r="BC115" s="74">
        <v>0</v>
      </c>
      <c r="BD115" s="74">
        <v>0</v>
      </c>
      <c r="BE115" s="74">
        <v>0</v>
      </c>
      <c r="BF115" s="74">
        <v>0</v>
      </c>
      <c r="BG115" s="74">
        <v>0</v>
      </c>
      <c r="BH115" s="74">
        <v>0</v>
      </c>
      <c r="BI115" s="74">
        <v>0</v>
      </c>
      <c r="BJ115" s="74">
        <v>0</v>
      </c>
      <c r="BK115" s="74">
        <v>0</v>
      </c>
      <c r="BL115" s="74">
        <v>0</v>
      </c>
      <c r="BM115" s="74">
        <v>0</v>
      </c>
      <c r="BN115" s="74" t="s">
        <v>219</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v>
      </c>
      <c r="U116" s="74">
        <v>0</v>
      </c>
      <c r="V116" s="74" t="s">
        <v>219</v>
      </c>
      <c r="X116" s="90">
        <v>2009</v>
      </c>
      <c r="Y116" s="74">
        <v>0</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0</v>
      </c>
      <c r="AR116" s="74" t="s">
        <v>219</v>
      </c>
      <c r="AT116" s="90">
        <v>2009</v>
      </c>
      <c r="AU116" s="74">
        <v>0</v>
      </c>
      <c r="AV116" s="74">
        <v>0</v>
      </c>
      <c r="AW116" s="74">
        <v>0</v>
      </c>
      <c r="AX116" s="74">
        <v>0</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0</v>
      </c>
      <c r="BN116" s="74" t="s">
        <v>219</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v>
      </c>
      <c r="V117" s="74" t="s">
        <v>219</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0</v>
      </c>
      <c r="AR117" s="74" t="s">
        <v>219</v>
      </c>
      <c r="AT117" s="90">
        <v>2010</v>
      </c>
      <c r="AU117" s="74">
        <v>0</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v>
      </c>
      <c r="BM117" s="74">
        <v>0</v>
      </c>
      <c r="BN117" s="74" t="s">
        <v>219</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v>
      </c>
      <c r="O118" s="74">
        <v>0</v>
      </c>
      <c r="P118" s="74">
        <v>0</v>
      </c>
      <c r="Q118" s="74">
        <v>0</v>
      </c>
      <c r="R118" s="74">
        <v>0</v>
      </c>
      <c r="S118" s="74">
        <v>0</v>
      </c>
      <c r="T118" s="74">
        <v>0</v>
      </c>
      <c r="U118" s="74">
        <v>0</v>
      </c>
      <c r="V118" s="74" t="s">
        <v>219</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0</v>
      </c>
      <c r="AQ118" s="74">
        <v>0</v>
      </c>
      <c r="AR118" s="74" t="s">
        <v>219</v>
      </c>
      <c r="AT118" s="90">
        <v>2011</v>
      </c>
      <c r="AU118" s="74">
        <v>0</v>
      </c>
      <c r="AV118" s="74">
        <v>0</v>
      </c>
      <c r="AW118" s="74">
        <v>0</v>
      </c>
      <c r="AX118" s="74">
        <v>0</v>
      </c>
      <c r="AY118" s="74">
        <v>0</v>
      </c>
      <c r="AZ118" s="74">
        <v>0</v>
      </c>
      <c r="BA118" s="74">
        <v>0</v>
      </c>
      <c r="BB118" s="74">
        <v>0</v>
      </c>
      <c r="BC118" s="74">
        <v>0</v>
      </c>
      <c r="BD118" s="74">
        <v>0</v>
      </c>
      <c r="BE118" s="74">
        <v>0</v>
      </c>
      <c r="BF118" s="74">
        <v>0</v>
      </c>
      <c r="BG118" s="74">
        <v>0</v>
      </c>
      <c r="BH118" s="74">
        <v>0</v>
      </c>
      <c r="BI118" s="74">
        <v>0</v>
      </c>
      <c r="BJ118" s="74">
        <v>0</v>
      </c>
      <c r="BK118" s="74">
        <v>0</v>
      </c>
      <c r="BL118" s="74">
        <v>0</v>
      </c>
      <c r="BM118" s="74">
        <v>0</v>
      </c>
      <c r="BN118" s="74" t="s">
        <v>219</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v>
      </c>
      <c r="P119" s="74">
        <v>0</v>
      </c>
      <c r="Q119" s="74">
        <v>0</v>
      </c>
      <c r="R119" s="74">
        <v>0</v>
      </c>
      <c r="S119" s="74">
        <v>0</v>
      </c>
      <c r="T119" s="74">
        <v>0</v>
      </c>
      <c r="U119" s="74">
        <v>0</v>
      </c>
      <c r="V119" s="74" t="s">
        <v>219</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v>
      </c>
      <c r="AO119" s="74">
        <v>0</v>
      </c>
      <c r="AP119" s="74">
        <v>0</v>
      </c>
      <c r="AQ119" s="74">
        <v>0</v>
      </c>
      <c r="AR119" s="74" t="s">
        <v>219</v>
      </c>
      <c r="AT119" s="90">
        <v>2012</v>
      </c>
      <c r="AU119" s="74">
        <v>0</v>
      </c>
      <c r="AV119" s="74">
        <v>0</v>
      </c>
      <c r="AW119" s="74">
        <v>0</v>
      </c>
      <c r="AX119" s="74">
        <v>0</v>
      </c>
      <c r="AY119" s="74">
        <v>0</v>
      </c>
      <c r="AZ119" s="74">
        <v>0</v>
      </c>
      <c r="BA119" s="74">
        <v>0</v>
      </c>
      <c r="BB119" s="74">
        <v>0</v>
      </c>
      <c r="BC119" s="74">
        <v>0</v>
      </c>
      <c r="BD119" s="74">
        <v>0</v>
      </c>
      <c r="BE119" s="74">
        <v>0</v>
      </c>
      <c r="BF119" s="74">
        <v>0</v>
      </c>
      <c r="BG119" s="74">
        <v>0</v>
      </c>
      <c r="BH119" s="74">
        <v>0</v>
      </c>
      <c r="BI119" s="74">
        <v>0</v>
      </c>
      <c r="BJ119" s="74">
        <v>0</v>
      </c>
      <c r="BK119" s="74">
        <v>0</v>
      </c>
      <c r="BL119" s="74">
        <v>0</v>
      </c>
      <c r="BM119" s="74">
        <v>0</v>
      </c>
      <c r="BN119" s="74" t="s">
        <v>219</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0</v>
      </c>
      <c r="V120" s="74" t="s">
        <v>219</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v>
      </c>
      <c r="AR120" s="74" t="s">
        <v>219</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0</v>
      </c>
      <c r="BN120" s="74" t="s">
        <v>219</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0</v>
      </c>
      <c r="T121" s="74">
        <v>0</v>
      </c>
      <c r="U121" s="74">
        <v>0</v>
      </c>
      <c r="V121" s="74" t="s">
        <v>219</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0</v>
      </c>
      <c r="AR121" s="74" t="s">
        <v>219</v>
      </c>
      <c r="AT121" s="90">
        <v>2014</v>
      </c>
      <c r="AU121" s="74">
        <v>0</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v>
      </c>
      <c r="BL121" s="74">
        <v>0</v>
      </c>
      <c r="BM121" s="74">
        <v>0</v>
      </c>
      <c r="BN121" s="74" t="s">
        <v>219</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v>
      </c>
      <c r="Q122" s="74">
        <v>0</v>
      </c>
      <c r="R122" s="74">
        <v>0</v>
      </c>
      <c r="S122" s="74">
        <v>0</v>
      </c>
      <c r="T122" s="74">
        <v>0</v>
      </c>
      <c r="U122" s="74">
        <v>0</v>
      </c>
      <c r="V122" s="74" t="s">
        <v>219</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0</v>
      </c>
      <c r="AQ122" s="74">
        <v>0</v>
      </c>
      <c r="AR122" s="74" t="s">
        <v>219</v>
      </c>
      <c r="AT122" s="90">
        <v>2015</v>
      </c>
      <c r="AU122" s="74">
        <v>0</v>
      </c>
      <c r="AV122" s="74">
        <v>0</v>
      </c>
      <c r="AW122" s="74">
        <v>0</v>
      </c>
      <c r="AX122" s="74">
        <v>0</v>
      </c>
      <c r="AY122" s="74">
        <v>0</v>
      </c>
      <c r="AZ122" s="74">
        <v>0</v>
      </c>
      <c r="BA122" s="74">
        <v>0</v>
      </c>
      <c r="BB122" s="74">
        <v>0</v>
      </c>
      <c r="BC122" s="74">
        <v>0</v>
      </c>
      <c r="BD122" s="74">
        <v>0</v>
      </c>
      <c r="BE122" s="74">
        <v>0</v>
      </c>
      <c r="BF122" s="74">
        <v>0</v>
      </c>
      <c r="BG122" s="74">
        <v>0</v>
      </c>
      <c r="BH122" s="74">
        <v>0</v>
      </c>
      <c r="BI122" s="74">
        <v>0</v>
      </c>
      <c r="BJ122" s="74">
        <v>0</v>
      </c>
      <c r="BK122" s="74">
        <v>0</v>
      </c>
      <c r="BL122" s="74">
        <v>0</v>
      </c>
      <c r="BM122" s="74">
        <v>0</v>
      </c>
      <c r="BN122" s="74" t="s">
        <v>219</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v>
      </c>
      <c r="P123" s="74">
        <v>0</v>
      </c>
      <c r="Q123" s="74">
        <v>0</v>
      </c>
      <c r="R123" s="74">
        <v>0</v>
      </c>
      <c r="S123" s="74">
        <v>0</v>
      </c>
      <c r="T123" s="74">
        <v>0</v>
      </c>
      <c r="U123" s="74">
        <v>0</v>
      </c>
      <c r="V123" s="74" t="s">
        <v>219</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v>
      </c>
      <c r="AO123" s="74">
        <v>0</v>
      </c>
      <c r="AP123" s="74">
        <v>0</v>
      </c>
      <c r="AQ123" s="74">
        <v>0</v>
      </c>
      <c r="AR123" s="74" t="s">
        <v>219</v>
      </c>
      <c r="AT123" s="90">
        <v>2016</v>
      </c>
      <c r="AU123" s="74">
        <v>0</v>
      </c>
      <c r="AV123" s="74">
        <v>0</v>
      </c>
      <c r="AW123" s="74">
        <v>0</v>
      </c>
      <c r="AX123" s="74">
        <v>0</v>
      </c>
      <c r="AY123" s="74">
        <v>0</v>
      </c>
      <c r="AZ123" s="74">
        <v>0</v>
      </c>
      <c r="BA123" s="74">
        <v>0</v>
      </c>
      <c r="BB123" s="74">
        <v>0</v>
      </c>
      <c r="BC123" s="74">
        <v>0</v>
      </c>
      <c r="BD123" s="74">
        <v>0</v>
      </c>
      <c r="BE123" s="74">
        <v>0</v>
      </c>
      <c r="BF123" s="74">
        <v>0</v>
      </c>
      <c r="BG123" s="74">
        <v>0</v>
      </c>
      <c r="BH123" s="74">
        <v>0</v>
      </c>
      <c r="BI123" s="74">
        <v>0</v>
      </c>
      <c r="BJ123" s="74">
        <v>0</v>
      </c>
      <c r="BK123" s="74">
        <v>0</v>
      </c>
      <c r="BL123" s="74">
        <v>0</v>
      </c>
      <c r="BM123" s="74">
        <v>0</v>
      </c>
      <c r="BN123" s="74" t="s">
        <v>219</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v>
      </c>
      <c r="O124" s="74">
        <v>0</v>
      </c>
      <c r="P124" s="74">
        <v>0</v>
      </c>
      <c r="Q124" s="74">
        <v>0</v>
      </c>
      <c r="R124" s="74">
        <v>0</v>
      </c>
      <c r="S124" s="74">
        <v>0</v>
      </c>
      <c r="T124" s="74">
        <v>0</v>
      </c>
      <c r="U124" s="74">
        <v>0</v>
      </c>
      <c r="V124" s="74" t="s">
        <v>219</v>
      </c>
      <c r="X124" s="90">
        <v>2017</v>
      </c>
      <c r="Y124" s="74">
        <v>0</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0</v>
      </c>
      <c r="AR124" s="74" t="s">
        <v>219</v>
      </c>
      <c r="AT124" s="90">
        <v>2017</v>
      </c>
      <c r="AU124" s="74">
        <v>0</v>
      </c>
      <c r="AV124" s="74">
        <v>0</v>
      </c>
      <c r="AW124" s="74">
        <v>0</v>
      </c>
      <c r="AX124" s="74">
        <v>0</v>
      </c>
      <c r="AY124" s="74">
        <v>0</v>
      </c>
      <c r="AZ124" s="74">
        <v>0</v>
      </c>
      <c r="BA124" s="74">
        <v>0</v>
      </c>
      <c r="BB124" s="74">
        <v>0</v>
      </c>
      <c r="BC124" s="74">
        <v>0</v>
      </c>
      <c r="BD124" s="74">
        <v>0</v>
      </c>
      <c r="BE124" s="74">
        <v>0</v>
      </c>
      <c r="BF124" s="74">
        <v>0</v>
      </c>
      <c r="BG124" s="74">
        <v>0</v>
      </c>
      <c r="BH124" s="74">
        <v>0</v>
      </c>
      <c r="BI124" s="74">
        <v>0</v>
      </c>
      <c r="BJ124" s="74">
        <v>0</v>
      </c>
      <c r="BK124" s="74">
        <v>0</v>
      </c>
      <c r="BL124" s="74">
        <v>0</v>
      </c>
      <c r="BM124" s="74">
        <v>0</v>
      </c>
      <c r="BN124" s="74" t="s">
        <v>219</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v>
      </c>
      <c r="O125" s="74">
        <v>0</v>
      </c>
      <c r="P125" s="74">
        <v>0</v>
      </c>
      <c r="Q125" s="74">
        <v>0</v>
      </c>
      <c r="R125" s="74">
        <v>0</v>
      </c>
      <c r="S125" s="74">
        <v>0</v>
      </c>
      <c r="T125" s="74">
        <v>0</v>
      </c>
      <c r="U125" s="74">
        <v>0</v>
      </c>
      <c r="V125" s="74" t="s">
        <v>219</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0</v>
      </c>
      <c r="AR125" s="74" t="s">
        <v>219</v>
      </c>
      <c r="AT125" s="90">
        <v>2018</v>
      </c>
      <c r="AU125" s="74">
        <v>0</v>
      </c>
      <c r="AV125" s="74">
        <v>0</v>
      </c>
      <c r="AW125" s="74">
        <v>0</v>
      </c>
      <c r="AX125" s="74">
        <v>0</v>
      </c>
      <c r="AY125" s="74">
        <v>0</v>
      </c>
      <c r="AZ125" s="74">
        <v>0</v>
      </c>
      <c r="BA125" s="74">
        <v>0</v>
      </c>
      <c r="BB125" s="74">
        <v>0</v>
      </c>
      <c r="BC125" s="74">
        <v>0</v>
      </c>
      <c r="BD125" s="74">
        <v>0</v>
      </c>
      <c r="BE125" s="74">
        <v>0</v>
      </c>
      <c r="BF125" s="74">
        <v>0</v>
      </c>
      <c r="BG125" s="74">
        <v>0</v>
      </c>
      <c r="BH125" s="74">
        <v>0</v>
      </c>
      <c r="BI125" s="74">
        <v>0</v>
      </c>
      <c r="BJ125" s="74">
        <v>0</v>
      </c>
      <c r="BK125" s="74">
        <v>0</v>
      </c>
      <c r="BL125" s="74">
        <v>0</v>
      </c>
      <c r="BM125" s="74">
        <v>0</v>
      </c>
      <c r="BN125" s="74" t="s">
        <v>219</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v>
      </c>
      <c r="U126" s="74">
        <v>0</v>
      </c>
      <c r="V126" s="74" t="s">
        <v>219</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v>
      </c>
      <c r="AP126" s="74">
        <v>0</v>
      </c>
      <c r="AQ126" s="74">
        <v>0</v>
      </c>
      <c r="AR126" s="74" t="s">
        <v>219</v>
      </c>
      <c r="AT126" s="90">
        <v>2019</v>
      </c>
      <c r="AU126" s="74">
        <v>0</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v>
      </c>
      <c r="BL126" s="74">
        <v>0</v>
      </c>
      <c r="BM126" s="74">
        <v>0</v>
      </c>
      <c r="BN126" s="74" t="s">
        <v>219</v>
      </c>
      <c r="BP126" s="90">
        <v>2019</v>
      </c>
    </row>
    <row r="127" spans="2:68">
      <c r="B127" s="90">
        <v>2020</v>
      </c>
      <c r="C127" s="74">
        <v>0</v>
      </c>
      <c r="D127" s="74">
        <v>0</v>
      </c>
      <c r="E127" s="74">
        <v>0</v>
      </c>
      <c r="F127" s="74">
        <v>0</v>
      </c>
      <c r="G127" s="74">
        <v>0</v>
      </c>
      <c r="H127" s="74">
        <v>0</v>
      </c>
      <c r="I127" s="74">
        <v>0.1056803</v>
      </c>
      <c r="J127" s="74">
        <v>0</v>
      </c>
      <c r="K127" s="74">
        <v>0.12476950000000001</v>
      </c>
      <c r="L127" s="74">
        <v>0.2405619</v>
      </c>
      <c r="M127" s="74">
        <v>0.25922079999999997</v>
      </c>
      <c r="N127" s="74">
        <v>1.1718994</v>
      </c>
      <c r="O127" s="74">
        <v>1.4329912</v>
      </c>
      <c r="P127" s="74">
        <v>2.6231141999999998</v>
      </c>
      <c r="Q127" s="74">
        <v>7.9526833999999997</v>
      </c>
      <c r="R127" s="74">
        <v>15.739613</v>
      </c>
      <c r="S127" s="74">
        <v>30.841301000000001</v>
      </c>
      <c r="T127" s="74">
        <v>111.10502</v>
      </c>
      <c r="U127" s="74">
        <v>3.4489155</v>
      </c>
      <c r="V127" s="74">
        <v>2.9904052000000001</v>
      </c>
      <c r="X127" s="90">
        <v>2020</v>
      </c>
      <c r="Y127" s="74">
        <v>0</v>
      </c>
      <c r="Z127" s="74">
        <v>0</v>
      </c>
      <c r="AA127" s="74">
        <v>0</v>
      </c>
      <c r="AB127" s="74">
        <v>0</v>
      </c>
      <c r="AC127" s="74">
        <v>0</v>
      </c>
      <c r="AD127" s="74">
        <v>0</v>
      </c>
      <c r="AE127" s="74">
        <v>0</v>
      </c>
      <c r="AF127" s="74">
        <v>0</v>
      </c>
      <c r="AG127" s="74">
        <v>0</v>
      </c>
      <c r="AH127" s="74">
        <v>0</v>
      </c>
      <c r="AI127" s="74">
        <v>0.12550500000000001</v>
      </c>
      <c r="AJ127" s="74">
        <v>0.62569370000000002</v>
      </c>
      <c r="AK127" s="74">
        <v>1.0786264999999999</v>
      </c>
      <c r="AL127" s="74">
        <v>1.0722711</v>
      </c>
      <c r="AM127" s="74">
        <v>3.3312586</v>
      </c>
      <c r="AN127" s="74">
        <v>8.0096316000000005</v>
      </c>
      <c r="AO127" s="74">
        <v>29.637688000000001</v>
      </c>
      <c r="AP127" s="74">
        <v>95.446211000000005</v>
      </c>
      <c r="AQ127" s="74">
        <v>3.5679433</v>
      </c>
      <c r="AR127" s="74">
        <v>2.2560378000000001</v>
      </c>
      <c r="AT127" s="90">
        <v>2020</v>
      </c>
      <c r="AU127" s="74">
        <v>0</v>
      </c>
      <c r="AV127" s="74">
        <v>0</v>
      </c>
      <c r="AW127" s="74">
        <v>0</v>
      </c>
      <c r="AX127" s="74">
        <v>0</v>
      </c>
      <c r="AY127" s="74">
        <v>0</v>
      </c>
      <c r="AZ127" s="74">
        <v>0</v>
      </c>
      <c r="BA127" s="74">
        <v>5.2386200000000001E-2</v>
      </c>
      <c r="BB127" s="74">
        <v>0</v>
      </c>
      <c r="BC127" s="74">
        <v>6.1684200000000002E-2</v>
      </c>
      <c r="BD127" s="74">
        <v>0.1188453</v>
      </c>
      <c r="BE127" s="74">
        <v>0.19128700000000001</v>
      </c>
      <c r="BF127" s="74">
        <v>0.89337160000000004</v>
      </c>
      <c r="BG127" s="74">
        <v>1.2504124999999999</v>
      </c>
      <c r="BH127" s="74">
        <v>1.8213752999999999</v>
      </c>
      <c r="BI127" s="74">
        <v>5.5802918000000004</v>
      </c>
      <c r="BJ127" s="74">
        <v>11.718506</v>
      </c>
      <c r="BK127" s="74">
        <v>30.185956999999998</v>
      </c>
      <c r="BL127" s="74">
        <v>101.49938</v>
      </c>
      <c r="BM127" s="74">
        <v>3.5088748000000001</v>
      </c>
      <c r="BN127" s="74">
        <v>2.5901426999999999</v>
      </c>
      <c r="BP127" s="90">
        <v>2020</v>
      </c>
    </row>
    <row r="128" spans="2:68">
      <c r="B128" s="90">
        <v>2021</v>
      </c>
      <c r="C128" s="74">
        <v>0</v>
      </c>
      <c r="D128" s="74">
        <v>0</v>
      </c>
      <c r="E128" s="74">
        <v>0</v>
      </c>
      <c r="F128" s="74">
        <v>0.13125410000000001</v>
      </c>
      <c r="G128" s="74">
        <v>0.23893010000000001</v>
      </c>
      <c r="H128" s="74">
        <v>0.2177383</v>
      </c>
      <c r="I128" s="74">
        <v>0.31895519999999999</v>
      </c>
      <c r="J128" s="74">
        <v>0.430975</v>
      </c>
      <c r="K128" s="74">
        <v>0.61282700000000001</v>
      </c>
      <c r="L128" s="74">
        <v>2.0799025000000002</v>
      </c>
      <c r="M128" s="74">
        <v>2.8957663</v>
      </c>
      <c r="N128" s="74">
        <v>4.5890445</v>
      </c>
      <c r="O128" s="74">
        <v>5.9043910000000004</v>
      </c>
      <c r="P128" s="74">
        <v>11.817767</v>
      </c>
      <c r="Q128" s="74">
        <v>12.438528</v>
      </c>
      <c r="R128" s="74">
        <v>23.976054999999999</v>
      </c>
      <c r="S128" s="74">
        <v>46.006808999999997</v>
      </c>
      <c r="T128" s="74">
        <v>84.283922000000004</v>
      </c>
      <c r="U128" s="74">
        <v>5.1767101000000002</v>
      </c>
      <c r="V128" s="74">
        <v>4.3725819000000001</v>
      </c>
      <c r="X128" s="90">
        <v>2021</v>
      </c>
      <c r="Y128" s="74">
        <v>0</v>
      </c>
      <c r="Z128" s="74">
        <v>0</v>
      </c>
      <c r="AA128" s="74">
        <v>0</v>
      </c>
      <c r="AB128" s="74">
        <v>0</v>
      </c>
      <c r="AC128" s="74">
        <v>0.12725249999999999</v>
      </c>
      <c r="AD128" s="74">
        <v>0.22149199999999999</v>
      </c>
      <c r="AE128" s="74">
        <v>0.41724729999999999</v>
      </c>
      <c r="AF128" s="74">
        <v>0.3194997</v>
      </c>
      <c r="AG128" s="74">
        <v>0.35778179999999998</v>
      </c>
      <c r="AH128" s="74">
        <v>1.201031</v>
      </c>
      <c r="AI128" s="74">
        <v>1.7125759</v>
      </c>
      <c r="AJ128" s="74">
        <v>2.6645789999999998</v>
      </c>
      <c r="AK128" s="74">
        <v>2.6520801999999999</v>
      </c>
      <c r="AL128" s="74">
        <v>4.6774025999999997</v>
      </c>
      <c r="AM128" s="74">
        <v>9.6267685000000007</v>
      </c>
      <c r="AN128" s="74">
        <v>13.591362999999999</v>
      </c>
      <c r="AO128" s="74">
        <v>21.323043999999999</v>
      </c>
      <c r="AP128" s="74">
        <v>54.085614999999997</v>
      </c>
      <c r="AQ128" s="74">
        <v>3.571428</v>
      </c>
      <c r="AR128" s="74">
        <v>2.5035791999999999</v>
      </c>
      <c r="AT128" s="90">
        <v>2021</v>
      </c>
      <c r="AU128" s="74">
        <v>0</v>
      </c>
      <c r="AV128" s="74">
        <v>0</v>
      </c>
      <c r="AW128" s="74">
        <v>0</v>
      </c>
      <c r="AX128" s="74">
        <v>6.76036E-2</v>
      </c>
      <c r="AY128" s="74">
        <v>0.18485380000000001</v>
      </c>
      <c r="AZ128" s="74">
        <v>0.21959909999999999</v>
      </c>
      <c r="BA128" s="74">
        <v>0.36856949999999999</v>
      </c>
      <c r="BB128" s="74">
        <v>0.37491380000000002</v>
      </c>
      <c r="BC128" s="74">
        <v>0.48356159999999998</v>
      </c>
      <c r="BD128" s="74">
        <v>1.6363992999999999</v>
      </c>
      <c r="BE128" s="74">
        <v>2.2956485</v>
      </c>
      <c r="BF128" s="74">
        <v>3.6110324999999999</v>
      </c>
      <c r="BG128" s="74">
        <v>4.2307534999999996</v>
      </c>
      <c r="BH128" s="74">
        <v>8.1219859999999997</v>
      </c>
      <c r="BI128" s="74">
        <v>10.986836</v>
      </c>
      <c r="BJ128" s="74">
        <v>18.581121</v>
      </c>
      <c r="BK128" s="74">
        <v>32.63552</v>
      </c>
      <c r="BL128" s="74">
        <v>65.889470000000003</v>
      </c>
      <c r="BM128" s="74">
        <v>4.3682382999999998</v>
      </c>
      <c r="BN128" s="74">
        <v>3.3606614000000001</v>
      </c>
      <c r="BP128" s="90">
        <v>2021</v>
      </c>
    </row>
    <row r="129" spans="2:68">
      <c r="B129" s="90">
        <v>2022</v>
      </c>
      <c r="C129" s="74">
        <v>0.64329449999999999</v>
      </c>
      <c r="D129" s="74">
        <v>0</v>
      </c>
      <c r="E129" s="74">
        <v>0.1187547</v>
      </c>
      <c r="F129" s="74">
        <v>0.50580150000000001</v>
      </c>
      <c r="G129" s="74">
        <v>0.59106270000000005</v>
      </c>
      <c r="H129" s="74">
        <v>0.54080300000000003</v>
      </c>
      <c r="I129" s="74">
        <v>1.3718637</v>
      </c>
      <c r="J129" s="74">
        <v>1.7014959000000001</v>
      </c>
      <c r="K129" s="74">
        <v>2.8511487</v>
      </c>
      <c r="L129" s="74">
        <v>3.9846143999999999</v>
      </c>
      <c r="M129" s="74">
        <v>9.0919478999999992</v>
      </c>
      <c r="N129" s="74">
        <v>12.458202</v>
      </c>
      <c r="O129" s="74">
        <v>19.296292000000001</v>
      </c>
      <c r="P129" s="74">
        <v>44.475051000000001</v>
      </c>
      <c r="Q129" s="74">
        <v>89.084192999999999</v>
      </c>
      <c r="R129" s="74">
        <v>178.42129</v>
      </c>
      <c r="S129" s="74">
        <v>379.19826999999998</v>
      </c>
      <c r="T129" s="74">
        <v>1189.4226000000001</v>
      </c>
      <c r="U129" s="74">
        <v>42.478208000000002</v>
      </c>
      <c r="V129" s="74">
        <v>34.932783000000001</v>
      </c>
      <c r="X129" s="90">
        <v>2022</v>
      </c>
      <c r="Y129" s="74">
        <v>0.95131569999999999</v>
      </c>
      <c r="Z129" s="74">
        <v>0.12777189999999999</v>
      </c>
      <c r="AA129" s="74">
        <v>0.12551950000000001</v>
      </c>
      <c r="AB129" s="74">
        <v>0</v>
      </c>
      <c r="AC129" s="74">
        <v>0.25260050000000001</v>
      </c>
      <c r="AD129" s="74">
        <v>0.77556570000000002</v>
      </c>
      <c r="AE129" s="74">
        <v>0.30991289999999999</v>
      </c>
      <c r="AF129" s="74">
        <v>1.1528513</v>
      </c>
      <c r="AG129" s="74">
        <v>1.0428229</v>
      </c>
      <c r="AH129" s="74">
        <v>3.4171303000000002</v>
      </c>
      <c r="AI129" s="74">
        <v>5.0012980000000002</v>
      </c>
      <c r="AJ129" s="74">
        <v>7.1768372999999999</v>
      </c>
      <c r="AK129" s="74">
        <v>11.605149000000001</v>
      </c>
      <c r="AL129" s="74">
        <v>23.977868999999998</v>
      </c>
      <c r="AM129" s="74">
        <v>44.126984999999998</v>
      </c>
      <c r="AN129" s="74">
        <v>84.989641000000006</v>
      </c>
      <c r="AO129" s="74">
        <v>198.23911000000001</v>
      </c>
      <c r="AP129" s="74">
        <v>816.03336999999999</v>
      </c>
      <c r="AQ129" s="74">
        <v>33.386114999999997</v>
      </c>
      <c r="AR129" s="74">
        <v>20.870923000000001</v>
      </c>
      <c r="AT129" s="90">
        <v>2022</v>
      </c>
      <c r="AU129" s="74">
        <v>0.79308849999999997</v>
      </c>
      <c r="AV129" s="74">
        <v>6.2029899999999999E-2</v>
      </c>
      <c r="AW129" s="74">
        <v>0.1220434</v>
      </c>
      <c r="AX129" s="74">
        <v>0.26077</v>
      </c>
      <c r="AY129" s="74">
        <v>0.42742920000000001</v>
      </c>
      <c r="AZ129" s="74">
        <v>0.65677200000000002</v>
      </c>
      <c r="BA129" s="74">
        <v>0.83523440000000004</v>
      </c>
      <c r="BB129" s="74">
        <v>1.4251744</v>
      </c>
      <c r="BC129" s="74">
        <v>1.9357019</v>
      </c>
      <c r="BD129" s="74">
        <v>3.6980197000000001</v>
      </c>
      <c r="BE129" s="74">
        <v>7.0146199999999999</v>
      </c>
      <c r="BF129" s="74">
        <v>9.7731902999999996</v>
      </c>
      <c r="BG129" s="74">
        <v>15.344113999999999</v>
      </c>
      <c r="BH129" s="74">
        <v>33.846505999999998</v>
      </c>
      <c r="BI129" s="74">
        <v>65.769649000000001</v>
      </c>
      <c r="BJ129" s="74">
        <v>129.80540999999999</v>
      </c>
      <c r="BK129" s="74">
        <v>281.53422</v>
      </c>
      <c r="BL129" s="74">
        <v>963.30627000000004</v>
      </c>
      <c r="BM129" s="74">
        <v>37.898242000000003</v>
      </c>
      <c r="BN129" s="74">
        <v>27.139232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227</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220</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220</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220</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220</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220</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220</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220</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220</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220</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220</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220</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220</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220</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220</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220</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220</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220</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220</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220</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220</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220</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220</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220</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220</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220</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220</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220</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220</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220</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220</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220</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220</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220</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220</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220</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220</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220</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220</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220</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220</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220</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220</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220</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220</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220</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220</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220</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220</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220</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220</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220</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220</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220</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220</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220</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220</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220</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220</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220</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220</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220</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220</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220</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220</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220</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220</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220</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220</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220</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220</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220</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221</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221</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221</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221</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221</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221</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221</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221</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221</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221</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221</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221</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221</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221</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221</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220</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220</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220</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220</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220</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220</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220</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220</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220</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220</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220</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220</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220</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220</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220</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222</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223</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7" sqref="C7"/>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Coronavirus disease 2019 (COVID-19) (ICD-10 U07.1–U07.2, U10.9), 2020–2022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[GRIM_output_3.xlsx]GRIM1023</v>
      </c>
      <c r="F5" s="98" t="s">
        <v>155</v>
      </c>
      <c r="G5" s="148" t="s">
        <v>206</v>
      </c>
    </row>
    <row r="6" spans="1:11" ht="28.9" customHeight="1">
      <c r="B6" s="195" t="s">
        <v>224</v>
      </c>
      <c r="C6" s="195" t="s">
        <v>226</v>
      </c>
      <c r="D6" s="195">
        <v>2020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Coronavirus disease 2019 (COVID-19), AIHW, Australian Government.</v>
      </c>
      <c r="H7" s="99"/>
      <c r="I7" s="99"/>
      <c r="J7" s="99"/>
      <c r="K7" s="99"/>
    </row>
    <row r="8" spans="1:11" ht="28.9" customHeight="1">
      <c r="B8" s="195" t="s">
        <v>225</v>
      </c>
      <c r="C8" s="195">
        <v>0</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Admin!$B$170</v>
      </c>
      <c r="F22" s="108" t="s">
        <v>17</v>
      </c>
      <c r="G22" s="107">
        <v>12</v>
      </c>
    </row>
    <row r="23" spans="1:20">
      <c r="B23" s="195" t="s">
        <v>217</v>
      </c>
      <c r="D23" s="63" t="s">
        <v>141</v>
      </c>
      <c r="E23" s="99" t="str">
        <f ca="1">CELL("address",INDEX($B$57:$H$175,MATCH($D$8,$B$57:$B$175,0),1))</f>
        <v>$B$172</v>
      </c>
      <c r="F23" s="108" t="s">
        <v>18</v>
      </c>
      <c r="G23" s="107">
        <v>13</v>
      </c>
    </row>
    <row r="24" spans="1:20">
      <c r="B24" s="97" t="s">
        <v>54</v>
      </c>
      <c r="C24" s="97" t="s">
        <v>55</v>
      </c>
      <c r="D24" s="63" t="s">
        <v>142</v>
      </c>
      <c r="E24" s="99" t="str">
        <f ca="1">$E$22&amp;":"&amp;$E$23</f>
        <v>Admin!$B$170:$B$172</v>
      </c>
      <c r="F24" s="108" t="s">
        <v>19</v>
      </c>
      <c r="G24" s="107">
        <v>14</v>
      </c>
    </row>
    <row r="25" spans="1:20">
      <c r="B25" s="195" t="s">
        <v>217</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Coronavirus disease 2019 (COVID-19) (ICD-10 U07.1–U07.2, U10.9),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0.64329449999999999</v>
      </c>
      <c r="D32" s="113">
        <f ca="1">INDIRECT("Rates!D"&amp;$E$8)</f>
        <v>0</v>
      </c>
      <c r="E32" s="113">
        <f ca="1">INDIRECT("Rates!E"&amp;$E$8)</f>
        <v>0.1187547</v>
      </c>
      <c r="F32" s="113">
        <f ca="1">INDIRECT("Rates!F"&amp;$E$8)</f>
        <v>0.50580150000000001</v>
      </c>
      <c r="G32" s="113">
        <f ca="1">INDIRECT("Rates!G"&amp;$E$8)</f>
        <v>0.59106270000000005</v>
      </c>
      <c r="H32" s="113">
        <f ca="1">INDIRECT("Rates!H"&amp;$E$8)</f>
        <v>0.54080300000000003</v>
      </c>
      <c r="I32" s="113">
        <f ca="1">INDIRECT("Rates!I"&amp;$E$8)</f>
        <v>1.3718637</v>
      </c>
      <c r="J32" s="113">
        <f ca="1">INDIRECT("Rates!J"&amp;$E$8)</f>
        <v>1.7014959000000001</v>
      </c>
      <c r="K32" s="113">
        <f ca="1">INDIRECT("Rates!K"&amp;$E$8)</f>
        <v>2.8511487</v>
      </c>
      <c r="L32" s="113">
        <f ca="1">INDIRECT("Rates!L"&amp;$E$8)</f>
        <v>3.9846143999999999</v>
      </c>
      <c r="M32" s="113">
        <f ca="1">INDIRECT("Rates!M"&amp;$E$8)</f>
        <v>9.0919478999999992</v>
      </c>
      <c r="N32" s="113">
        <f ca="1">INDIRECT("Rates!N"&amp;$E$8)</f>
        <v>12.458202</v>
      </c>
      <c r="O32" s="113">
        <f ca="1">INDIRECT("Rates!O"&amp;$E$8)</f>
        <v>19.296292000000001</v>
      </c>
      <c r="P32" s="113">
        <f ca="1">INDIRECT("Rates!P"&amp;$E$8)</f>
        <v>44.475051000000001</v>
      </c>
      <c r="Q32" s="113">
        <f ca="1">INDIRECT("Rates!Q"&amp;$E$8)</f>
        <v>89.084192999999999</v>
      </c>
      <c r="R32" s="113">
        <f ca="1">INDIRECT("Rates!R"&amp;$E$8)</f>
        <v>178.42129</v>
      </c>
      <c r="S32" s="113">
        <f ca="1">INDIRECT("Rates!S"&amp;$E$8)</f>
        <v>379.19826999999998</v>
      </c>
      <c r="T32" s="113">
        <f ca="1">INDIRECT("Rates!T"&amp;$E$8)</f>
        <v>1189.4226000000001</v>
      </c>
    </row>
    <row r="33" spans="1:21">
      <c r="B33" s="101" t="s">
        <v>186</v>
      </c>
      <c r="C33" s="113">
        <f ca="1">INDIRECT("Rates!Y"&amp;$E$8)</f>
        <v>0.95131569999999999</v>
      </c>
      <c r="D33" s="113">
        <f ca="1">INDIRECT("Rates!Z"&amp;$E$8)</f>
        <v>0.12777189999999999</v>
      </c>
      <c r="E33" s="113">
        <f ca="1">INDIRECT("Rates!AA"&amp;$E$8)</f>
        <v>0.12551950000000001</v>
      </c>
      <c r="F33" s="113">
        <f ca="1">INDIRECT("Rates!AB"&amp;$E$8)</f>
        <v>0</v>
      </c>
      <c r="G33" s="113">
        <f ca="1">INDIRECT("Rates!AC"&amp;$E$8)</f>
        <v>0.25260050000000001</v>
      </c>
      <c r="H33" s="113">
        <f ca="1">INDIRECT("Rates!AD"&amp;$E$8)</f>
        <v>0.77556570000000002</v>
      </c>
      <c r="I33" s="113">
        <f ca="1">INDIRECT("Rates!AE"&amp;$E$8)</f>
        <v>0.30991289999999999</v>
      </c>
      <c r="J33" s="113">
        <f ca="1">INDIRECT("Rates!AF"&amp;$E$8)</f>
        <v>1.1528513</v>
      </c>
      <c r="K33" s="113">
        <f ca="1">INDIRECT("Rates!AG"&amp;$E$8)</f>
        <v>1.0428229</v>
      </c>
      <c r="L33" s="113">
        <f ca="1">INDIRECT("Rates!AH"&amp;$E$8)</f>
        <v>3.4171303000000002</v>
      </c>
      <c r="M33" s="113">
        <f ca="1">INDIRECT("Rates!AI"&amp;$E$8)</f>
        <v>5.0012980000000002</v>
      </c>
      <c r="N33" s="113">
        <f ca="1">INDIRECT("Rates!AJ"&amp;$E$8)</f>
        <v>7.1768372999999999</v>
      </c>
      <c r="O33" s="113">
        <f ca="1">INDIRECT("Rates!AK"&amp;$E$8)</f>
        <v>11.605149000000001</v>
      </c>
      <c r="P33" s="113">
        <f ca="1">INDIRECT("Rates!AL"&amp;$E$8)</f>
        <v>23.977868999999998</v>
      </c>
      <c r="Q33" s="113">
        <f ca="1">INDIRECT("Rates!AM"&amp;$E$8)</f>
        <v>44.126984999999998</v>
      </c>
      <c r="R33" s="113">
        <f ca="1">INDIRECT("Rates!AN"&amp;$E$8)</f>
        <v>84.989641000000006</v>
      </c>
      <c r="S33" s="113">
        <f ca="1">INDIRECT("Rates!AO"&amp;$E$8)</f>
        <v>198.23911000000001</v>
      </c>
      <c r="T33" s="113">
        <f ca="1">INDIRECT("Rates!AP"&amp;$E$8)</f>
        <v>816.03336999999999</v>
      </c>
    </row>
    <row r="35" spans="1:21">
      <c r="A35" s="63">
        <v>2</v>
      </c>
      <c r="B35" s="96" t="str">
        <f>"Number of deaths due to " &amp;Admin!B6&amp;" (ICD-10 "&amp;UPPER(Admin!C6)&amp;"), by sex and age group, " &amp;Admin!D8</f>
        <v>Number of deaths due to Coronavirus disease 2019 (COVID-19) (ICD-10 U07.1–U07.2, U10.9),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5</v>
      </c>
      <c r="D38" s="113">
        <f ca="1">INDIRECT("Deaths!D"&amp;$E$8)</f>
        <v>0</v>
      </c>
      <c r="E38" s="113">
        <f ca="1">INDIRECT("Deaths!E"&amp;$E$8)</f>
        <v>1</v>
      </c>
      <c r="F38" s="113">
        <f ca="1">INDIRECT("Deaths!F"&amp;$E$8)</f>
        <v>4</v>
      </c>
      <c r="G38" s="113">
        <f ca="1">INDIRECT("Deaths!G"&amp;$E$8)</f>
        <v>5</v>
      </c>
      <c r="H38" s="113">
        <f ca="1">INDIRECT("Deaths!H"&amp;$E$8)</f>
        <v>5</v>
      </c>
      <c r="I38" s="113">
        <f ca="1">INDIRECT("Deaths!I"&amp;$E$8)</f>
        <v>13</v>
      </c>
      <c r="J38" s="113">
        <f ca="1">INDIRECT("Deaths!J"&amp;$E$8)</f>
        <v>16</v>
      </c>
      <c r="K38" s="113">
        <f ca="1">INDIRECT("Deaths!K"&amp;$E$8)</f>
        <v>24</v>
      </c>
      <c r="L38" s="113">
        <f ca="1">INDIRECT("Deaths!L"&amp;$E$8)</f>
        <v>32</v>
      </c>
      <c r="M38" s="113">
        <f ca="1">INDIRECT("Deaths!M"&amp;$E$8)</f>
        <v>74</v>
      </c>
      <c r="N38" s="113">
        <f ca="1">INDIRECT("Deaths!N"&amp;$E$8)</f>
        <v>94</v>
      </c>
      <c r="O38" s="113">
        <f ca="1">INDIRECT("Deaths!O"&amp;$E$8)</f>
        <v>140</v>
      </c>
      <c r="P38" s="113">
        <f ca="1">INDIRECT("Deaths!P"&amp;$E$8)</f>
        <v>279</v>
      </c>
      <c r="Q38" s="113">
        <f ca="1">INDIRECT("Deaths!Q"&amp;$E$8)</f>
        <v>491</v>
      </c>
      <c r="R38" s="113">
        <f ca="1">INDIRECT("Deaths!R"&amp;$E$8)</f>
        <v>747</v>
      </c>
      <c r="S38" s="113">
        <f ca="1">INDIRECT("Deaths!S"&amp;$E$8)</f>
        <v>987</v>
      </c>
      <c r="T38" s="113">
        <f ca="1">INDIRECT("Deaths!T"&amp;$E$8)</f>
        <v>2567</v>
      </c>
      <c r="U38" s="115">
        <f ca="1">SUM(C38:T38)</f>
        <v>5484</v>
      </c>
    </row>
    <row r="39" spans="1:21">
      <c r="B39" s="63" t="s">
        <v>63</v>
      </c>
      <c r="C39" s="113">
        <f ca="1">INDIRECT("Deaths!Y"&amp;$E$8)</f>
        <v>7</v>
      </c>
      <c r="D39" s="113">
        <f ca="1">INDIRECT("Deaths!Z"&amp;$E$8)</f>
        <v>1</v>
      </c>
      <c r="E39" s="113">
        <f ca="1">INDIRECT("Deaths!AA"&amp;$E$8)</f>
        <v>1</v>
      </c>
      <c r="F39" s="113">
        <f ca="1">INDIRECT("Deaths!AB"&amp;$E$8)</f>
        <v>0</v>
      </c>
      <c r="G39" s="113">
        <f ca="1">INDIRECT("Deaths!AC"&amp;$E$8)</f>
        <v>2</v>
      </c>
      <c r="H39" s="113">
        <f ca="1">INDIRECT("Deaths!AD"&amp;$E$8)</f>
        <v>7</v>
      </c>
      <c r="I39" s="113">
        <f ca="1">INDIRECT("Deaths!AE"&amp;$E$8)</f>
        <v>3</v>
      </c>
      <c r="J39" s="113">
        <f ca="1">INDIRECT("Deaths!AF"&amp;$E$8)</f>
        <v>11</v>
      </c>
      <c r="K39" s="113">
        <f ca="1">INDIRECT("Deaths!AG"&amp;$E$8)</f>
        <v>9</v>
      </c>
      <c r="L39" s="113">
        <f ca="1">INDIRECT("Deaths!AH"&amp;$E$8)</f>
        <v>28</v>
      </c>
      <c r="M39" s="113">
        <f ca="1">INDIRECT("Deaths!AI"&amp;$E$8)</f>
        <v>42</v>
      </c>
      <c r="N39" s="113">
        <f ca="1">INDIRECT("Deaths!AJ"&amp;$E$8)</f>
        <v>56</v>
      </c>
      <c r="O39" s="113">
        <f ca="1">INDIRECT("Deaths!AK"&amp;$E$8)</f>
        <v>89</v>
      </c>
      <c r="P39" s="113">
        <f ca="1">INDIRECT("Deaths!AL"&amp;$E$8)</f>
        <v>162</v>
      </c>
      <c r="Q39" s="113">
        <f ca="1">INDIRECT("Deaths!AM"&amp;$E$8)</f>
        <v>262</v>
      </c>
      <c r="R39" s="113">
        <f ca="1">INDIRECT("Deaths!AN"&amp;$E$8)</f>
        <v>386</v>
      </c>
      <c r="S39" s="113">
        <f ca="1">INDIRECT("Deaths!AO"&amp;$E$8)</f>
        <v>605</v>
      </c>
      <c r="T39" s="113">
        <f ca="1">INDIRECT("Deaths!AP"&amp;$E$8)</f>
        <v>2704</v>
      </c>
      <c r="U39" s="115">
        <f ca="1">SUM(C39:T39)</f>
        <v>4375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-5</v>
      </c>
      <c r="D42" s="117">
        <f t="shared" ref="D42:T42" ca="1" si="0">-1*D38</f>
        <v>0</v>
      </c>
      <c r="E42" s="117">
        <f t="shared" ca="1" si="0"/>
        <v>-1</v>
      </c>
      <c r="F42" s="117">
        <f t="shared" ca="1" si="0"/>
        <v>-4</v>
      </c>
      <c r="G42" s="117">
        <f t="shared" ca="1" si="0"/>
        <v>-5</v>
      </c>
      <c r="H42" s="117">
        <f t="shared" ca="1" si="0"/>
        <v>-5</v>
      </c>
      <c r="I42" s="117">
        <f t="shared" ca="1" si="0"/>
        <v>-13</v>
      </c>
      <c r="J42" s="117">
        <f t="shared" ca="1" si="0"/>
        <v>-16</v>
      </c>
      <c r="K42" s="117">
        <f t="shared" ca="1" si="0"/>
        <v>-24</v>
      </c>
      <c r="L42" s="117">
        <f t="shared" ca="1" si="0"/>
        <v>-32</v>
      </c>
      <c r="M42" s="117">
        <f t="shared" ca="1" si="0"/>
        <v>-74</v>
      </c>
      <c r="N42" s="117">
        <f t="shared" ca="1" si="0"/>
        <v>-94</v>
      </c>
      <c r="O42" s="117">
        <f t="shared" ca="1" si="0"/>
        <v>-140</v>
      </c>
      <c r="P42" s="117">
        <f t="shared" ca="1" si="0"/>
        <v>-279</v>
      </c>
      <c r="Q42" s="117">
        <f t="shared" ca="1" si="0"/>
        <v>-491</v>
      </c>
      <c r="R42" s="117">
        <f t="shared" ca="1" si="0"/>
        <v>-747</v>
      </c>
      <c r="S42" s="117">
        <f t="shared" ca="1" si="0"/>
        <v>-987</v>
      </c>
      <c r="T42" s="117">
        <f t="shared" ca="1" si="0"/>
        <v>-2567</v>
      </c>
      <c r="U42" s="79"/>
    </row>
    <row r="43" spans="1:21">
      <c r="B43" s="63" t="s">
        <v>63</v>
      </c>
      <c r="C43" s="117">
        <f ca="1">C39</f>
        <v>7</v>
      </c>
      <c r="D43" s="117">
        <f t="shared" ref="D43:T43" ca="1" si="1">D39</f>
        <v>1</v>
      </c>
      <c r="E43" s="117">
        <f t="shared" ca="1" si="1"/>
        <v>1</v>
      </c>
      <c r="F43" s="117">
        <f t="shared" ca="1" si="1"/>
        <v>0</v>
      </c>
      <c r="G43" s="117">
        <f t="shared" ca="1" si="1"/>
        <v>2</v>
      </c>
      <c r="H43" s="117">
        <f t="shared" ca="1" si="1"/>
        <v>7</v>
      </c>
      <c r="I43" s="117">
        <f t="shared" ca="1" si="1"/>
        <v>3</v>
      </c>
      <c r="J43" s="117">
        <f t="shared" ca="1" si="1"/>
        <v>11</v>
      </c>
      <c r="K43" s="117">
        <f t="shared" ca="1" si="1"/>
        <v>9</v>
      </c>
      <c r="L43" s="117">
        <f t="shared" ca="1" si="1"/>
        <v>28</v>
      </c>
      <c r="M43" s="117">
        <f t="shared" ca="1" si="1"/>
        <v>42</v>
      </c>
      <c r="N43" s="117">
        <f t="shared" ca="1" si="1"/>
        <v>56</v>
      </c>
      <c r="O43" s="117">
        <f t="shared" ca="1" si="1"/>
        <v>89</v>
      </c>
      <c r="P43" s="117">
        <f t="shared" ca="1" si="1"/>
        <v>162</v>
      </c>
      <c r="Q43" s="117">
        <f t="shared" ca="1" si="1"/>
        <v>262</v>
      </c>
      <c r="R43" s="117">
        <f t="shared" ca="1" si="1"/>
        <v>386</v>
      </c>
      <c r="S43" s="117">
        <f t="shared" ca="1" si="1"/>
        <v>605</v>
      </c>
      <c r="T43" s="117">
        <f t="shared" ca="1" si="1"/>
        <v>2704</v>
      </c>
      <c r="U43" s="79"/>
    </row>
    <row r="45" spans="1:21">
      <c r="A45" s="63">
        <v>3</v>
      </c>
      <c r="B45" s="96" t="str">
        <f>"Number of deaths due to " &amp;Admin!B6&amp;" (ICD-10 "&amp;UPPER(Admin!C6)&amp;"), by sex and year, " &amp;Admin!D6&amp;"–" &amp;Admin!D8</f>
        <v>Number of deaths due to Coronavirus disease 2019 (COVID-19) (ICD-10 U07.1–U07.2, U10.9), by sex and year, 2020–2022</v>
      </c>
      <c r="C45" s="99"/>
      <c r="D45" s="99"/>
      <c r="E45" s="99"/>
    </row>
    <row r="46" spans="1:21">
      <c r="A46" s="63">
        <v>4</v>
      </c>
      <c r="B46" s="96" t="str">
        <f>"Age-standardised death rates for " &amp;Admin!B6&amp;" (ICD-10 "&amp;UPPER(Admin!C6)&amp;"), by sex and year, " &amp;Admin!D6&amp;"–" &amp;Admin!D8</f>
        <v>Age-standardised death rates for Coronavirus disease 2019 (COVID-19) (ICD-10 U07.1–U07.2, U10.9), by sex and year, 2020–2022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f>Deaths!V71</f>
        <v>0</v>
      </c>
      <c r="D114" s="119">
        <f>Deaths!AR71</f>
        <v>0</v>
      </c>
      <c r="E114" s="119">
        <f>Deaths!BN71</f>
        <v>0</v>
      </c>
      <c r="F114" s="120" t="str">
        <f>Rates!V71</f>
        <v>—</v>
      </c>
      <c r="G114" s="120" t="str">
        <f>Rates!AR71</f>
        <v>—</v>
      </c>
      <c r="H114" s="120" t="str">
        <f>Rates!BN71</f>
        <v>—</v>
      </c>
    </row>
    <row r="115" spans="2:8">
      <c r="B115" s="101">
        <v>1965</v>
      </c>
      <c r="C115" s="119">
        <f>Deaths!V72</f>
        <v>0</v>
      </c>
      <c r="D115" s="119">
        <f>Deaths!AR72</f>
        <v>0</v>
      </c>
      <c r="E115" s="119">
        <f>Deaths!BN72</f>
        <v>0</v>
      </c>
      <c r="F115" s="120" t="str">
        <f>Rates!V72</f>
        <v>—</v>
      </c>
      <c r="G115" s="120" t="str">
        <f>Rates!AR72</f>
        <v>—</v>
      </c>
      <c r="H115" s="120" t="str">
        <f>Rates!BN72</f>
        <v>—</v>
      </c>
    </row>
    <row r="116" spans="2:8">
      <c r="B116" s="101">
        <v>1966</v>
      </c>
      <c r="C116" s="119">
        <f>Deaths!V73</f>
        <v>0</v>
      </c>
      <c r="D116" s="119">
        <f>Deaths!AR73</f>
        <v>0</v>
      </c>
      <c r="E116" s="119">
        <f>Deaths!BN73</f>
        <v>0</v>
      </c>
      <c r="F116" s="120" t="str">
        <f>Rates!V73</f>
        <v>—</v>
      </c>
      <c r="G116" s="120" t="str">
        <f>Rates!AR73</f>
        <v>—</v>
      </c>
      <c r="H116" s="120" t="str">
        <f>Rates!BN73</f>
        <v>—</v>
      </c>
    </row>
    <row r="117" spans="2:8">
      <c r="B117" s="101">
        <v>1967</v>
      </c>
      <c r="C117" s="119">
        <f>Deaths!V74</f>
        <v>0</v>
      </c>
      <c r="D117" s="119">
        <f>Deaths!AR74</f>
        <v>0</v>
      </c>
      <c r="E117" s="119">
        <f>Deaths!BN74</f>
        <v>0</v>
      </c>
      <c r="F117" s="120" t="str">
        <f>Rates!V74</f>
        <v>—</v>
      </c>
      <c r="G117" s="120" t="str">
        <f>Rates!AR74</f>
        <v>—</v>
      </c>
      <c r="H117" s="120" t="str">
        <f>Rates!BN74</f>
        <v>—</v>
      </c>
    </row>
    <row r="118" spans="2:8">
      <c r="B118" s="101">
        <v>1968</v>
      </c>
      <c r="C118" s="119">
        <f>Deaths!V75</f>
        <v>0</v>
      </c>
      <c r="D118" s="119">
        <f>Deaths!AR75</f>
        <v>0</v>
      </c>
      <c r="E118" s="119">
        <f>Deaths!BN75</f>
        <v>0</v>
      </c>
      <c r="F118" s="120" t="str">
        <f>Rates!V75</f>
        <v>—</v>
      </c>
      <c r="G118" s="120" t="str">
        <f>Rates!AR75</f>
        <v>—</v>
      </c>
      <c r="H118" s="120" t="str">
        <f>Rates!BN75</f>
        <v>—</v>
      </c>
    </row>
    <row r="119" spans="2:8">
      <c r="B119" s="101">
        <v>1969</v>
      </c>
      <c r="C119" s="119">
        <f>Deaths!V76</f>
        <v>0</v>
      </c>
      <c r="D119" s="119">
        <f>Deaths!AR76</f>
        <v>0</v>
      </c>
      <c r="E119" s="119">
        <f>Deaths!BN76</f>
        <v>0</v>
      </c>
      <c r="F119" s="120" t="str">
        <f>Rates!V76</f>
        <v>—</v>
      </c>
      <c r="G119" s="120" t="str">
        <f>Rates!AR76</f>
        <v>—</v>
      </c>
      <c r="H119" s="120" t="str">
        <f>Rates!BN76</f>
        <v>—</v>
      </c>
    </row>
    <row r="120" spans="2:8">
      <c r="B120" s="101">
        <v>1970</v>
      </c>
      <c r="C120" s="119">
        <f>Deaths!V77</f>
        <v>0</v>
      </c>
      <c r="D120" s="119">
        <f>Deaths!AR77</f>
        <v>0</v>
      </c>
      <c r="E120" s="119">
        <f>Deaths!BN77</f>
        <v>0</v>
      </c>
      <c r="F120" s="120" t="str">
        <f>Rates!V77</f>
        <v>—</v>
      </c>
      <c r="G120" s="120" t="str">
        <f>Rates!AR77</f>
        <v>—</v>
      </c>
      <c r="H120" s="120" t="str">
        <f>Rates!BN77</f>
        <v>—</v>
      </c>
    </row>
    <row r="121" spans="2:8">
      <c r="B121" s="101">
        <v>1971</v>
      </c>
      <c r="C121" s="119">
        <f>Deaths!V78</f>
        <v>0</v>
      </c>
      <c r="D121" s="119">
        <f>Deaths!AR78</f>
        <v>0</v>
      </c>
      <c r="E121" s="119">
        <f>Deaths!BN78</f>
        <v>0</v>
      </c>
      <c r="F121" s="120" t="str">
        <f>Rates!V78</f>
        <v>—</v>
      </c>
      <c r="G121" s="120" t="str">
        <f>Rates!AR78</f>
        <v>—</v>
      </c>
      <c r="H121" s="120" t="str">
        <f>Rates!BN78</f>
        <v>—</v>
      </c>
    </row>
    <row r="122" spans="2:8">
      <c r="B122" s="101">
        <v>1972</v>
      </c>
      <c r="C122" s="119">
        <f>Deaths!V79</f>
        <v>0</v>
      </c>
      <c r="D122" s="119">
        <f>Deaths!AR79</f>
        <v>0</v>
      </c>
      <c r="E122" s="119">
        <f>Deaths!BN79</f>
        <v>0</v>
      </c>
      <c r="F122" s="120" t="str">
        <f>Rates!V79</f>
        <v>—</v>
      </c>
      <c r="G122" s="120" t="str">
        <f>Rates!AR79</f>
        <v>—</v>
      </c>
      <c r="H122" s="120" t="str">
        <f>Rates!BN79</f>
        <v>—</v>
      </c>
    </row>
    <row r="123" spans="2:8">
      <c r="B123" s="101">
        <v>1973</v>
      </c>
      <c r="C123" s="119">
        <f>Deaths!V80</f>
        <v>0</v>
      </c>
      <c r="D123" s="119">
        <f>Deaths!AR80</f>
        <v>0</v>
      </c>
      <c r="E123" s="119">
        <f>Deaths!BN80</f>
        <v>0</v>
      </c>
      <c r="F123" s="120" t="str">
        <f>Rates!V80</f>
        <v>—</v>
      </c>
      <c r="G123" s="120" t="str">
        <f>Rates!AR80</f>
        <v>—</v>
      </c>
      <c r="H123" s="120" t="str">
        <f>Rates!BN80</f>
        <v>—</v>
      </c>
    </row>
    <row r="124" spans="2:8">
      <c r="B124" s="101">
        <v>1974</v>
      </c>
      <c r="C124" s="119">
        <f>Deaths!V81</f>
        <v>0</v>
      </c>
      <c r="D124" s="119">
        <f>Deaths!AR81</f>
        <v>0</v>
      </c>
      <c r="E124" s="119">
        <f>Deaths!BN81</f>
        <v>0</v>
      </c>
      <c r="F124" s="120" t="str">
        <f>Rates!V81</f>
        <v>—</v>
      </c>
      <c r="G124" s="120" t="str">
        <f>Rates!AR81</f>
        <v>—</v>
      </c>
      <c r="H124" s="120" t="str">
        <f>Rates!BN81</f>
        <v>—</v>
      </c>
    </row>
    <row r="125" spans="2:8">
      <c r="B125" s="101">
        <v>1975</v>
      </c>
      <c r="C125" s="119">
        <f>Deaths!V82</f>
        <v>0</v>
      </c>
      <c r="D125" s="119">
        <f>Deaths!AR82</f>
        <v>0</v>
      </c>
      <c r="E125" s="119">
        <f>Deaths!BN82</f>
        <v>0</v>
      </c>
      <c r="F125" s="120" t="str">
        <f>Rates!V82</f>
        <v>—</v>
      </c>
      <c r="G125" s="120" t="str">
        <f>Rates!AR82</f>
        <v>—</v>
      </c>
      <c r="H125" s="120" t="str">
        <f>Rates!BN82</f>
        <v>—</v>
      </c>
    </row>
    <row r="126" spans="2:8">
      <c r="B126" s="101">
        <v>1976</v>
      </c>
      <c r="C126" s="119">
        <f>Deaths!V83</f>
        <v>0</v>
      </c>
      <c r="D126" s="119">
        <f>Deaths!AR83</f>
        <v>0</v>
      </c>
      <c r="E126" s="119">
        <f>Deaths!BN83</f>
        <v>0</v>
      </c>
      <c r="F126" s="120" t="str">
        <f>Rates!V83</f>
        <v>—</v>
      </c>
      <c r="G126" s="120" t="str">
        <f>Rates!AR83</f>
        <v>—</v>
      </c>
      <c r="H126" s="120" t="str">
        <f>Rates!BN83</f>
        <v>—</v>
      </c>
    </row>
    <row r="127" spans="2:8">
      <c r="B127" s="101">
        <v>1977</v>
      </c>
      <c r="C127" s="119">
        <f>Deaths!V84</f>
        <v>0</v>
      </c>
      <c r="D127" s="119">
        <f>Deaths!AR84</f>
        <v>0</v>
      </c>
      <c r="E127" s="119">
        <f>Deaths!BN84</f>
        <v>0</v>
      </c>
      <c r="F127" s="120" t="str">
        <f>Rates!V84</f>
        <v>—</v>
      </c>
      <c r="G127" s="120" t="str">
        <f>Rates!AR84</f>
        <v>—</v>
      </c>
      <c r="H127" s="120" t="str">
        <f>Rates!BN84</f>
        <v>—</v>
      </c>
    </row>
    <row r="128" spans="2:8">
      <c r="B128" s="101">
        <v>1978</v>
      </c>
      <c r="C128" s="119">
        <f>Deaths!V85</f>
        <v>0</v>
      </c>
      <c r="D128" s="119">
        <f>Deaths!AR85</f>
        <v>0</v>
      </c>
      <c r="E128" s="119">
        <f>Deaths!BN85</f>
        <v>0</v>
      </c>
      <c r="F128" s="120" t="str">
        <f>Rates!V85</f>
        <v>—</v>
      </c>
      <c r="G128" s="120" t="str">
        <f>Rates!AR85</f>
        <v>—</v>
      </c>
      <c r="H128" s="120" t="str">
        <f>Rates!BN85</f>
        <v>—</v>
      </c>
    </row>
    <row r="129" spans="2:8">
      <c r="B129" s="101">
        <v>1979</v>
      </c>
      <c r="C129" s="119">
        <f>Deaths!V86</f>
        <v>0</v>
      </c>
      <c r="D129" s="119">
        <f>Deaths!AR86</f>
        <v>0</v>
      </c>
      <c r="E129" s="119">
        <f>Deaths!BN86</f>
        <v>0</v>
      </c>
      <c r="F129" s="120" t="str">
        <f>Rates!V86</f>
        <v>—</v>
      </c>
      <c r="G129" s="120" t="str">
        <f>Rates!AR86</f>
        <v>—</v>
      </c>
      <c r="H129" s="120" t="str">
        <f>Rates!BN86</f>
        <v>—</v>
      </c>
    </row>
    <row r="130" spans="2:8">
      <c r="B130" s="101">
        <v>1980</v>
      </c>
      <c r="C130" s="119">
        <f>Deaths!V87</f>
        <v>0</v>
      </c>
      <c r="D130" s="119">
        <f>Deaths!AR87</f>
        <v>0</v>
      </c>
      <c r="E130" s="119">
        <f>Deaths!BN87</f>
        <v>0</v>
      </c>
      <c r="F130" s="120" t="str">
        <f>Rates!V87</f>
        <v>—</v>
      </c>
      <c r="G130" s="120" t="str">
        <f>Rates!AR87</f>
        <v>—</v>
      </c>
      <c r="H130" s="120" t="str">
        <f>Rates!BN87</f>
        <v>—</v>
      </c>
    </row>
    <row r="131" spans="2:8">
      <c r="B131" s="101">
        <v>1981</v>
      </c>
      <c r="C131" s="119">
        <f>Deaths!V88</f>
        <v>0</v>
      </c>
      <c r="D131" s="119">
        <f>Deaths!AR88</f>
        <v>0</v>
      </c>
      <c r="E131" s="119">
        <f>Deaths!BN88</f>
        <v>0</v>
      </c>
      <c r="F131" s="120" t="str">
        <f>Rates!V88</f>
        <v>—</v>
      </c>
      <c r="G131" s="120" t="str">
        <f>Rates!AR88</f>
        <v>—</v>
      </c>
      <c r="H131" s="120" t="str">
        <f>Rates!BN88</f>
        <v>—</v>
      </c>
    </row>
    <row r="132" spans="2:8">
      <c r="B132" s="101">
        <v>1982</v>
      </c>
      <c r="C132" s="119">
        <f>Deaths!V89</f>
        <v>0</v>
      </c>
      <c r="D132" s="119">
        <f>Deaths!AR89</f>
        <v>0</v>
      </c>
      <c r="E132" s="119">
        <f>Deaths!BN89</f>
        <v>0</v>
      </c>
      <c r="F132" s="120" t="str">
        <f>Rates!V89</f>
        <v>—</v>
      </c>
      <c r="G132" s="120" t="str">
        <f>Rates!AR89</f>
        <v>—</v>
      </c>
      <c r="H132" s="120" t="str">
        <f>Rates!BN89</f>
        <v>—</v>
      </c>
    </row>
    <row r="133" spans="2:8">
      <c r="B133" s="101">
        <v>1983</v>
      </c>
      <c r="C133" s="119">
        <f>Deaths!V90</f>
        <v>0</v>
      </c>
      <c r="D133" s="119">
        <f>Deaths!AR90</f>
        <v>0</v>
      </c>
      <c r="E133" s="119">
        <f>Deaths!BN90</f>
        <v>0</v>
      </c>
      <c r="F133" s="120" t="str">
        <f>Rates!V90</f>
        <v>—</v>
      </c>
      <c r="G133" s="120" t="str">
        <f>Rates!AR90</f>
        <v>—</v>
      </c>
      <c r="H133" s="120" t="str">
        <f>Rates!BN90</f>
        <v>—</v>
      </c>
    </row>
    <row r="134" spans="2:8">
      <c r="B134" s="101">
        <v>1984</v>
      </c>
      <c r="C134" s="119">
        <f>Deaths!V91</f>
        <v>0</v>
      </c>
      <c r="D134" s="119">
        <f>Deaths!AR91</f>
        <v>0</v>
      </c>
      <c r="E134" s="119">
        <f>Deaths!BN91</f>
        <v>0</v>
      </c>
      <c r="F134" s="120" t="str">
        <f>Rates!V91</f>
        <v>—</v>
      </c>
      <c r="G134" s="120" t="str">
        <f>Rates!AR91</f>
        <v>—</v>
      </c>
      <c r="H134" s="120" t="str">
        <f>Rates!BN91</f>
        <v>—</v>
      </c>
    </row>
    <row r="135" spans="2:8">
      <c r="B135" s="101">
        <v>1985</v>
      </c>
      <c r="C135" s="119">
        <f>Deaths!V92</f>
        <v>0</v>
      </c>
      <c r="D135" s="119">
        <f>Deaths!AR92</f>
        <v>0</v>
      </c>
      <c r="E135" s="119">
        <f>Deaths!BN92</f>
        <v>0</v>
      </c>
      <c r="F135" s="120" t="str">
        <f>Rates!V92</f>
        <v>—</v>
      </c>
      <c r="G135" s="120" t="str">
        <f>Rates!AR92</f>
        <v>—</v>
      </c>
      <c r="H135" s="120" t="str">
        <f>Rates!BN92</f>
        <v>—</v>
      </c>
    </row>
    <row r="136" spans="2:8">
      <c r="B136" s="101">
        <v>1986</v>
      </c>
      <c r="C136" s="119">
        <f>Deaths!V93</f>
        <v>0</v>
      </c>
      <c r="D136" s="119">
        <f>Deaths!AR93</f>
        <v>0</v>
      </c>
      <c r="E136" s="119">
        <f>Deaths!BN93</f>
        <v>0</v>
      </c>
      <c r="F136" s="120" t="str">
        <f>Rates!V93</f>
        <v>—</v>
      </c>
      <c r="G136" s="120" t="str">
        <f>Rates!AR93</f>
        <v>—</v>
      </c>
      <c r="H136" s="120" t="str">
        <f>Rates!BN93</f>
        <v>—</v>
      </c>
    </row>
    <row r="137" spans="2:8">
      <c r="B137" s="101">
        <v>1987</v>
      </c>
      <c r="C137" s="119">
        <f>Deaths!V94</f>
        <v>0</v>
      </c>
      <c r="D137" s="119">
        <f>Deaths!AR94</f>
        <v>0</v>
      </c>
      <c r="E137" s="119">
        <f>Deaths!BN94</f>
        <v>0</v>
      </c>
      <c r="F137" s="120" t="str">
        <f>Rates!V94</f>
        <v>—</v>
      </c>
      <c r="G137" s="120" t="str">
        <f>Rates!AR94</f>
        <v>—</v>
      </c>
      <c r="H137" s="120" t="str">
        <f>Rates!BN94</f>
        <v>—</v>
      </c>
    </row>
    <row r="138" spans="2:8">
      <c r="B138" s="101">
        <v>1988</v>
      </c>
      <c r="C138" s="119">
        <f>Deaths!V95</f>
        <v>0</v>
      </c>
      <c r="D138" s="119">
        <f>Deaths!AR95</f>
        <v>0</v>
      </c>
      <c r="E138" s="119">
        <f>Deaths!BN95</f>
        <v>0</v>
      </c>
      <c r="F138" s="120" t="str">
        <f>Rates!V95</f>
        <v>—</v>
      </c>
      <c r="G138" s="120" t="str">
        <f>Rates!AR95</f>
        <v>—</v>
      </c>
      <c r="H138" s="120" t="str">
        <f>Rates!BN95</f>
        <v>—</v>
      </c>
    </row>
    <row r="139" spans="2:8">
      <c r="B139" s="101">
        <v>1989</v>
      </c>
      <c r="C139" s="119">
        <f>Deaths!V96</f>
        <v>0</v>
      </c>
      <c r="D139" s="119">
        <f>Deaths!AR96</f>
        <v>0</v>
      </c>
      <c r="E139" s="119">
        <f>Deaths!BN96</f>
        <v>0</v>
      </c>
      <c r="F139" s="120" t="str">
        <f>Rates!V96</f>
        <v>—</v>
      </c>
      <c r="G139" s="120" t="str">
        <f>Rates!AR96</f>
        <v>—</v>
      </c>
      <c r="H139" s="120" t="str">
        <f>Rates!BN96</f>
        <v>—</v>
      </c>
    </row>
    <row r="140" spans="2:8">
      <c r="B140" s="101">
        <v>1990</v>
      </c>
      <c r="C140" s="119">
        <f>Deaths!V97</f>
        <v>0</v>
      </c>
      <c r="D140" s="119">
        <f>Deaths!AR97</f>
        <v>0</v>
      </c>
      <c r="E140" s="119">
        <f>Deaths!BN97</f>
        <v>0</v>
      </c>
      <c r="F140" s="120" t="str">
        <f>Rates!V97</f>
        <v>—</v>
      </c>
      <c r="G140" s="120" t="str">
        <f>Rates!AR97</f>
        <v>—</v>
      </c>
      <c r="H140" s="120" t="str">
        <f>Rates!BN97</f>
        <v>—</v>
      </c>
    </row>
    <row r="141" spans="2:8">
      <c r="B141" s="101">
        <v>1991</v>
      </c>
      <c r="C141" s="119">
        <f>Deaths!V98</f>
        <v>0</v>
      </c>
      <c r="D141" s="119">
        <f>Deaths!AR98</f>
        <v>0</v>
      </c>
      <c r="E141" s="119">
        <f>Deaths!BN98</f>
        <v>0</v>
      </c>
      <c r="F141" s="120" t="str">
        <f>Rates!V98</f>
        <v>—</v>
      </c>
      <c r="G141" s="120" t="str">
        <f>Rates!AR98</f>
        <v>—</v>
      </c>
      <c r="H141" s="120" t="str">
        <f>Rates!BN98</f>
        <v>—</v>
      </c>
    </row>
    <row r="142" spans="2:8">
      <c r="B142" s="101">
        <v>1992</v>
      </c>
      <c r="C142" s="119">
        <f>Deaths!V99</f>
        <v>0</v>
      </c>
      <c r="D142" s="119">
        <f>Deaths!AR99</f>
        <v>0</v>
      </c>
      <c r="E142" s="119">
        <f>Deaths!BN99</f>
        <v>0</v>
      </c>
      <c r="F142" s="120" t="str">
        <f>Rates!V99</f>
        <v>—</v>
      </c>
      <c r="G142" s="120" t="str">
        <f>Rates!AR99</f>
        <v>—</v>
      </c>
      <c r="H142" s="120" t="str">
        <f>Rates!BN99</f>
        <v>—</v>
      </c>
    </row>
    <row r="143" spans="2:8">
      <c r="B143" s="101">
        <v>1993</v>
      </c>
      <c r="C143" s="119">
        <f>Deaths!V100</f>
        <v>0</v>
      </c>
      <c r="D143" s="119">
        <f>Deaths!AR100</f>
        <v>0</v>
      </c>
      <c r="E143" s="119">
        <f>Deaths!BN100</f>
        <v>0</v>
      </c>
      <c r="F143" s="120" t="str">
        <f>Rates!V100</f>
        <v>—</v>
      </c>
      <c r="G143" s="120" t="str">
        <f>Rates!AR100</f>
        <v>—</v>
      </c>
      <c r="H143" s="120" t="str">
        <f>Rates!BN100</f>
        <v>—</v>
      </c>
    </row>
    <row r="144" spans="2:8">
      <c r="B144" s="101">
        <v>1994</v>
      </c>
      <c r="C144" s="119">
        <f>Deaths!V101</f>
        <v>0</v>
      </c>
      <c r="D144" s="119">
        <f>Deaths!AR101</f>
        <v>0</v>
      </c>
      <c r="E144" s="119">
        <f>Deaths!BN101</f>
        <v>0</v>
      </c>
      <c r="F144" s="120" t="str">
        <f>Rates!V101</f>
        <v>—</v>
      </c>
      <c r="G144" s="120" t="str">
        <f>Rates!AR101</f>
        <v>—</v>
      </c>
      <c r="H144" s="120" t="str">
        <f>Rates!BN101</f>
        <v>—</v>
      </c>
    </row>
    <row r="145" spans="2:8">
      <c r="B145" s="101">
        <v>1995</v>
      </c>
      <c r="C145" s="119">
        <f>Deaths!V102</f>
        <v>0</v>
      </c>
      <c r="D145" s="119">
        <f>Deaths!AR102</f>
        <v>0</v>
      </c>
      <c r="E145" s="119">
        <f>Deaths!BN102</f>
        <v>0</v>
      </c>
      <c r="F145" s="120" t="str">
        <f>Rates!V102</f>
        <v>—</v>
      </c>
      <c r="G145" s="120" t="str">
        <f>Rates!AR102</f>
        <v>—</v>
      </c>
      <c r="H145" s="120" t="str">
        <f>Rates!BN102</f>
        <v>—</v>
      </c>
    </row>
    <row r="146" spans="2:8">
      <c r="B146" s="101">
        <v>1996</v>
      </c>
      <c r="C146" s="119">
        <f>Deaths!V103</f>
        <v>0</v>
      </c>
      <c r="D146" s="119">
        <f>Deaths!AR103</f>
        <v>0</v>
      </c>
      <c r="E146" s="119">
        <f>Deaths!BN103</f>
        <v>0</v>
      </c>
      <c r="F146" s="120" t="str">
        <f>Rates!V103</f>
        <v>—</v>
      </c>
      <c r="G146" s="120" t="str">
        <f>Rates!AR103</f>
        <v>—</v>
      </c>
      <c r="H146" s="120" t="str">
        <f>Rates!BN103</f>
        <v>—</v>
      </c>
    </row>
    <row r="147" spans="2:8">
      <c r="B147" s="101">
        <v>1997</v>
      </c>
      <c r="C147" s="119">
        <f>Deaths!V104</f>
        <v>0</v>
      </c>
      <c r="D147" s="119">
        <f>Deaths!AR104</f>
        <v>0</v>
      </c>
      <c r="E147" s="119">
        <f>Deaths!BN104</f>
        <v>0</v>
      </c>
      <c r="F147" s="120" t="str">
        <f>Rates!V104</f>
        <v>—</v>
      </c>
      <c r="G147" s="120" t="str">
        <f>Rates!AR104</f>
        <v>—</v>
      </c>
      <c r="H147" s="120" t="str">
        <f>Rates!BN104</f>
        <v>—</v>
      </c>
    </row>
    <row r="148" spans="2:8">
      <c r="B148" s="101">
        <v>1998</v>
      </c>
      <c r="C148" s="119">
        <f>Deaths!V105</f>
        <v>0</v>
      </c>
      <c r="D148" s="119">
        <f>Deaths!AR105</f>
        <v>0</v>
      </c>
      <c r="E148" s="119">
        <f>Deaths!BN105</f>
        <v>0</v>
      </c>
      <c r="F148" s="120" t="str">
        <f>Rates!V105</f>
        <v>—</v>
      </c>
      <c r="G148" s="120" t="str">
        <f>Rates!AR105</f>
        <v>—</v>
      </c>
      <c r="H148" s="120" t="str">
        <f>Rates!BN105</f>
        <v>—</v>
      </c>
    </row>
    <row r="149" spans="2:8">
      <c r="B149" s="101">
        <v>1999</v>
      </c>
      <c r="C149" s="119">
        <f>Deaths!V106</f>
        <v>0</v>
      </c>
      <c r="D149" s="119">
        <f>Deaths!AR106</f>
        <v>0</v>
      </c>
      <c r="E149" s="119">
        <f>Deaths!BN106</f>
        <v>0</v>
      </c>
      <c r="F149" s="120" t="str">
        <f>Rates!V106</f>
        <v>—</v>
      </c>
      <c r="G149" s="120" t="str">
        <f>Rates!AR106</f>
        <v>—</v>
      </c>
      <c r="H149" s="120" t="str">
        <f>Rates!BN106</f>
        <v>—</v>
      </c>
    </row>
    <row r="150" spans="2:8">
      <c r="B150" s="101">
        <v>2000</v>
      </c>
      <c r="C150" s="119">
        <f>Deaths!V107</f>
        <v>0</v>
      </c>
      <c r="D150" s="119">
        <f>Deaths!AR107</f>
        <v>0</v>
      </c>
      <c r="E150" s="119">
        <f>Deaths!BN107</f>
        <v>0</v>
      </c>
      <c r="F150" s="120" t="str">
        <f>Rates!V107</f>
        <v>—</v>
      </c>
      <c r="G150" s="120" t="str">
        <f>Rates!AR107</f>
        <v>—</v>
      </c>
      <c r="H150" s="120" t="str">
        <f>Rates!BN107</f>
        <v>—</v>
      </c>
    </row>
    <row r="151" spans="2:8">
      <c r="B151" s="101">
        <v>2001</v>
      </c>
      <c r="C151" s="119">
        <f>Deaths!V108</f>
        <v>0</v>
      </c>
      <c r="D151" s="119">
        <f>Deaths!AR108</f>
        <v>0</v>
      </c>
      <c r="E151" s="119">
        <f>Deaths!BN108</f>
        <v>0</v>
      </c>
      <c r="F151" s="120" t="str">
        <f>Rates!V108</f>
        <v>—</v>
      </c>
      <c r="G151" s="120" t="str">
        <f>Rates!AR108</f>
        <v>—</v>
      </c>
      <c r="H151" s="120" t="str">
        <f>Rates!BN108</f>
        <v>—</v>
      </c>
    </row>
    <row r="152" spans="2:8">
      <c r="B152" s="101">
        <v>2002</v>
      </c>
      <c r="C152" s="119">
        <f>Deaths!V109</f>
        <v>0</v>
      </c>
      <c r="D152" s="119">
        <f>Deaths!AR109</f>
        <v>0</v>
      </c>
      <c r="E152" s="119">
        <f>Deaths!BN109</f>
        <v>0</v>
      </c>
      <c r="F152" s="120" t="str">
        <f>Rates!V109</f>
        <v>—</v>
      </c>
      <c r="G152" s="120" t="str">
        <f>Rates!AR109</f>
        <v>—</v>
      </c>
      <c r="H152" s="120" t="str">
        <f>Rates!BN109</f>
        <v>—</v>
      </c>
    </row>
    <row r="153" spans="2:8">
      <c r="B153" s="101">
        <v>2003</v>
      </c>
      <c r="C153" s="119">
        <f>Deaths!V110</f>
        <v>0</v>
      </c>
      <c r="D153" s="119">
        <f>Deaths!AR110</f>
        <v>0</v>
      </c>
      <c r="E153" s="119">
        <f>Deaths!BN110</f>
        <v>0</v>
      </c>
      <c r="F153" s="120" t="str">
        <f>Rates!V110</f>
        <v>—</v>
      </c>
      <c r="G153" s="120" t="str">
        <f>Rates!AR110</f>
        <v>—</v>
      </c>
      <c r="H153" s="120" t="str">
        <f>Rates!BN110</f>
        <v>—</v>
      </c>
    </row>
    <row r="154" spans="2:8">
      <c r="B154" s="101">
        <v>2004</v>
      </c>
      <c r="C154" s="119">
        <f>Deaths!V111</f>
        <v>0</v>
      </c>
      <c r="D154" s="119">
        <f>Deaths!AR111</f>
        <v>0</v>
      </c>
      <c r="E154" s="119">
        <f>Deaths!BN111</f>
        <v>0</v>
      </c>
      <c r="F154" s="120" t="str">
        <f>Rates!V111</f>
        <v>—</v>
      </c>
      <c r="G154" s="120" t="str">
        <f>Rates!AR111</f>
        <v>—</v>
      </c>
      <c r="H154" s="120" t="str">
        <f>Rates!BN111</f>
        <v>—</v>
      </c>
    </row>
    <row r="155" spans="2:8">
      <c r="B155" s="101">
        <v>2005</v>
      </c>
      <c r="C155" s="119">
        <f>Deaths!V112</f>
        <v>0</v>
      </c>
      <c r="D155" s="119">
        <f>Deaths!AR112</f>
        <v>0</v>
      </c>
      <c r="E155" s="119">
        <f>Deaths!BN112</f>
        <v>0</v>
      </c>
      <c r="F155" s="120" t="str">
        <f>Rates!V112</f>
        <v>—</v>
      </c>
      <c r="G155" s="120" t="str">
        <f>Rates!AR112</f>
        <v>—</v>
      </c>
      <c r="H155" s="120" t="str">
        <f>Rates!BN112</f>
        <v>—</v>
      </c>
    </row>
    <row r="156" spans="2:8">
      <c r="B156" s="101">
        <v>2006</v>
      </c>
      <c r="C156" s="119">
        <f>Deaths!V113</f>
        <v>0</v>
      </c>
      <c r="D156" s="119">
        <f>Deaths!AR113</f>
        <v>0</v>
      </c>
      <c r="E156" s="119">
        <f>Deaths!BN113</f>
        <v>0</v>
      </c>
      <c r="F156" s="120" t="str">
        <f>Rates!V113</f>
        <v>—</v>
      </c>
      <c r="G156" s="120" t="str">
        <f>Rates!AR113</f>
        <v>—</v>
      </c>
      <c r="H156" s="120" t="str">
        <f>Rates!BN113</f>
        <v>—</v>
      </c>
    </row>
    <row r="157" spans="2:8">
      <c r="B157" s="101">
        <v>2007</v>
      </c>
      <c r="C157" s="119">
        <f>Deaths!V114</f>
        <v>0</v>
      </c>
      <c r="D157" s="119">
        <f>Deaths!AR114</f>
        <v>0</v>
      </c>
      <c r="E157" s="119">
        <f>Deaths!BN114</f>
        <v>0</v>
      </c>
      <c r="F157" s="120" t="str">
        <f>Rates!V114</f>
        <v>—</v>
      </c>
      <c r="G157" s="120" t="str">
        <f>Rates!AR114</f>
        <v>—</v>
      </c>
      <c r="H157" s="120" t="str">
        <f>Rates!BN114</f>
        <v>—</v>
      </c>
    </row>
    <row r="158" spans="2:8">
      <c r="B158" s="101">
        <v>2008</v>
      </c>
      <c r="C158" s="119">
        <f>Deaths!V115</f>
        <v>0</v>
      </c>
      <c r="D158" s="119">
        <f>Deaths!AR115</f>
        <v>0</v>
      </c>
      <c r="E158" s="119">
        <f>Deaths!BN115</f>
        <v>0</v>
      </c>
      <c r="F158" s="120" t="str">
        <f>Rates!V115</f>
        <v>—</v>
      </c>
      <c r="G158" s="120" t="str">
        <f>Rates!AR115</f>
        <v>—</v>
      </c>
      <c r="H158" s="120" t="str">
        <f>Rates!BN115</f>
        <v>—</v>
      </c>
    </row>
    <row r="159" spans="2:8">
      <c r="B159" s="101">
        <v>2009</v>
      </c>
      <c r="C159" s="119">
        <f>Deaths!V116</f>
        <v>0</v>
      </c>
      <c r="D159" s="119">
        <f>Deaths!AR116</f>
        <v>0</v>
      </c>
      <c r="E159" s="119">
        <f>Deaths!BN116</f>
        <v>0</v>
      </c>
      <c r="F159" s="120" t="str">
        <f>Rates!V116</f>
        <v>—</v>
      </c>
      <c r="G159" s="120" t="str">
        <f>Rates!AR116</f>
        <v>—</v>
      </c>
      <c r="H159" s="120" t="str">
        <f>Rates!BN116</f>
        <v>—</v>
      </c>
    </row>
    <row r="160" spans="2:8">
      <c r="B160" s="101">
        <v>2010</v>
      </c>
      <c r="C160" s="119">
        <f>Deaths!V117</f>
        <v>0</v>
      </c>
      <c r="D160" s="119">
        <f>Deaths!AR117</f>
        <v>0</v>
      </c>
      <c r="E160" s="119">
        <f>Deaths!BN117</f>
        <v>0</v>
      </c>
      <c r="F160" s="120" t="str">
        <f>Rates!V117</f>
        <v>—</v>
      </c>
      <c r="G160" s="120" t="str">
        <f>Rates!AR117</f>
        <v>—</v>
      </c>
      <c r="H160" s="120" t="str">
        <f>Rates!BN117</f>
        <v>—</v>
      </c>
    </row>
    <row r="161" spans="2:8">
      <c r="B161" s="101">
        <v>2011</v>
      </c>
      <c r="C161" s="119">
        <f>Deaths!V118</f>
        <v>0</v>
      </c>
      <c r="D161" s="119">
        <f>Deaths!AR118</f>
        <v>0</v>
      </c>
      <c r="E161" s="119">
        <f>Deaths!BN118</f>
        <v>0</v>
      </c>
      <c r="F161" s="120" t="str">
        <f>Rates!V118</f>
        <v>—</v>
      </c>
      <c r="G161" s="120" t="str">
        <f>Rates!AR118</f>
        <v>—</v>
      </c>
      <c r="H161" s="120" t="str">
        <f>Rates!BN118</f>
        <v>—</v>
      </c>
    </row>
    <row r="162" spans="2:8">
      <c r="B162" s="112">
        <f>IF($D$8&gt;=2012,2012,"")</f>
        <v>2012</v>
      </c>
      <c r="C162" s="119">
        <f>Deaths!V119</f>
        <v>0</v>
      </c>
      <c r="D162" s="119">
        <f>Deaths!AR119</f>
        <v>0</v>
      </c>
      <c r="E162" s="119">
        <f>Deaths!BN119</f>
        <v>0</v>
      </c>
      <c r="F162" s="120" t="str">
        <f>Rates!V119</f>
        <v>—</v>
      </c>
      <c r="G162" s="120" t="str">
        <f>Rates!AR119</f>
        <v>—</v>
      </c>
      <c r="H162" s="120" t="str">
        <f>Rates!BN119</f>
        <v>—</v>
      </c>
    </row>
    <row r="163" spans="2:8">
      <c r="B163" s="112">
        <f>IF($D$8&gt;=2013,2013,"")</f>
        <v>2013</v>
      </c>
      <c r="C163" s="119">
        <f>Deaths!V120</f>
        <v>0</v>
      </c>
      <c r="D163" s="119">
        <f>Deaths!AR120</f>
        <v>0</v>
      </c>
      <c r="E163" s="119">
        <f>Deaths!BN120</f>
        <v>0</v>
      </c>
      <c r="F163" s="120" t="str">
        <f>Rates!V120</f>
        <v>—</v>
      </c>
      <c r="G163" s="120" t="str">
        <f>Rates!AR120</f>
        <v>—</v>
      </c>
      <c r="H163" s="120" t="str">
        <f>Rates!BN120</f>
        <v>—</v>
      </c>
    </row>
    <row r="164" spans="2:8">
      <c r="B164" s="112">
        <f>IF($D$8&gt;=2014,2014,"")</f>
        <v>2014</v>
      </c>
      <c r="C164" s="119">
        <f>Deaths!V121</f>
        <v>0</v>
      </c>
      <c r="D164" s="119">
        <f>Deaths!AR121</f>
        <v>0</v>
      </c>
      <c r="E164" s="119">
        <f>Deaths!BN121</f>
        <v>0</v>
      </c>
      <c r="F164" s="120" t="str">
        <f>Rates!V121</f>
        <v>—</v>
      </c>
      <c r="G164" s="120" t="str">
        <f>Rates!AR121</f>
        <v>—</v>
      </c>
      <c r="H164" s="120" t="str">
        <f>Rates!BN121</f>
        <v>—</v>
      </c>
    </row>
    <row r="165" spans="2:8">
      <c r="B165" s="112">
        <f>IF($D$8&gt;=2015,2015,"")</f>
        <v>2015</v>
      </c>
      <c r="C165" s="119">
        <f>Deaths!V122</f>
        <v>0</v>
      </c>
      <c r="D165" s="119">
        <f>Deaths!AR122</f>
        <v>0</v>
      </c>
      <c r="E165" s="119">
        <f>Deaths!BN122</f>
        <v>0</v>
      </c>
      <c r="F165" s="120" t="str">
        <f>Rates!V122</f>
        <v>—</v>
      </c>
      <c r="G165" s="120" t="str">
        <f>Rates!AR122</f>
        <v>—</v>
      </c>
      <c r="H165" s="120" t="str">
        <f>Rates!BN122</f>
        <v>—</v>
      </c>
    </row>
    <row r="166" spans="2:8">
      <c r="B166" s="112">
        <f>IF($D$8&gt;=2016,2016,"")</f>
        <v>2016</v>
      </c>
      <c r="C166" s="119">
        <f>Deaths!V123</f>
        <v>0</v>
      </c>
      <c r="D166" s="119">
        <f>Deaths!AR123</f>
        <v>0</v>
      </c>
      <c r="E166" s="119">
        <f>Deaths!BN123</f>
        <v>0</v>
      </c>
      <c r="F166" s="120" t="str">
        <f>Rates!V123</f>
        <v>—</v>
      </c>
      <c r="G166" s="120" t="str">
        <f>Rates!AR123</f>
        <v>—</v>
      </c>
      <c r="H166" s="120" t="str">
        <f>Rates!BN123</f>
        <v>—</v>
      </c>
    </row>
    <row r="167" spans="2:8">
      <c r="B167" s="112">
        <f>IF($D$8&gt;=2017,2017,"")</f>
        <v>2017</v>
      </c>
      <c r="C167" s="119">
        <f>Deaths!V124</f>
        <v>0</v>
      </c>
      <c r="D167" s="119">
        <f>Deaths!AR124</f>
        <v>0</v>
      </c>
      <c r="E167" s="119">
        <f>Deaths!BN124</f>
        <v>0</v>
      </c>
      <c r="F167" s="120" t="str">
        <f>Rates!V124</f>
        <v>—</v>
      </c>
      <c r="G167" s="120" t="str">
        <f>Rates!AR124</f>
        <v>—</v>
      </c>
      <c r="H167" s="120" t="str">
        <f>Rates!BN124</f>
        <v>—</v>
      </c>
    </row>
    <row r="168" spans="2:8">
      <c r="B168" s="112">
        <f>IF($D$8&gt;=2018,2018,"")</f>
        <v>2018</v>
      </c>
      <c r="C168" s="119">
        <f>Deaths!V125</f>
        <v>0</v>
      </c>
      <c r="D168" s="119">
        <f>Deaths!AR125</f>
        <v>0</v>
      </c>
      <c r="E168" s="119">
        <f>Deaths!BN125</f>
        <v>0</v>
      </c>
      <c r="F168" s="120" t="str">
        <f>Rates!V125</f>
        <v>—</v>
      </c>
      <c r="G168" s="120" t="str">
        <f>Rates!AR125</f>
        <v>—</v>
      </c>
      <c r="H168" s="120" t="str">
        <f>Rates!BN125</f>
        <v>—</v>
      </c>
    </row>
    <row r="169" spans="2:8">
      <c r="B169" s="112">
        <f>IF($D$8&gt;=2019,2019,"")</f>
        <v>2019</v>
      </c>
      <c r="C169" s="119">
        <f>Deaths!V126</f>
        <v>0</v>
      </c>
      <c r="D169" s="119">
        <f>Deaths!AR126</f>
        <v>0</v>
      </c>
      <c r="E169" s="119">
        <f>Deaths!BN126</f>
        <v>0</v>
      </c>
      <c r="F169" s="120" t="str">
        <f>Rates!V126</f>
        <v>—</v>
      </c>
      <c r="G169" s="120" t="str">
        <f>Rates!AR126</f>
        <v>—</v>
      </c>
      <c r="H169" s="120" t="str">
        <f>Rates!BN126</f>
        <v>—</v>
      </c>
    </row>
    <row r="170" spans="2:8">
      <c r="B170" s="112">
        <f>IF($D$8&gt;=2020,2020,"")</f>
        <v>2020</v>
      </c>
      <c r="C170" s="119">
        <f>Deaths!V127</f>
        <v>439</v>
      </c>
      <c r="D170" s="119">
        <f>Deaths!AR127</f>
        <v>461</v>
      </c>
      <c r="E170" s="119">
        <f>Deaths!BN127</f>
        <v>900</v>
      </c>
      <c r="F170" s="120">
        <f>Rates!V127</f>
        <v>2.9904052000000001</v>
      </c>
      <c r="G170" s="120">
        <f>Rates!AR127</f>
        <v>2.2560378000000001</v>
      </c>
      <c r="H170" s="120">
        <f>Rates!BN127</f>
        <v>2.5901426999999999</v>
      </c>
    </row>
    <row r="171" spans="2:8">
      <c r="B171" s="112">
        <f>IF($D$8&gt;=2021,2021,"")</f>
        <v>2021</v>
      </c>
      <c r="C171" s="119">
        <f>Deaths!V128</f>
        <v>660</v>
      </c>
      <c r="D171" s="119">
        <f>Deaths!AR128</f>
        <v>462</v>
      </c>
      <c r="E171" s="119">
        <f>Deaths!BN128</f>
        <v>1122</v>
      </c>
      <c r="F171" s="120">
        <f>Rates!V128</f>
        <v>4.3725819000000001</v>
      </c>
      <c r="G171" s="120">
        <f>Rates!AR128</f>
        <v>2.5035791999999999</v>
      </c>
      <c r="H171" s="120">
        <f>Rates!BN128</f>
        <v>3.3606614000000001</v>
      </c>
    </row>
    <row r="172" spans="2:8">
      <c r="B172" s="112">
        <f>IF($D$8&gt;=2022,2022,"")</f>
        <v>2022</v>
      </c>
      <c r="C172" s="119">
        <f>Deaths!V129</f>
        <v>5484</v>
      </c>
      <c r="D172" s="119">
        <f>Deaths!AR129</f>
        <v>4375</v>
      </c>
      <c r="E172" s="119">
        <f>Deaths!BN129</f>
        <v>9859</v>
      </c>
      <c r="F172" s="120">
        <f>Rates!V129</f>
        <v>34.932783000000001</v>
      </c>
      <c r="G172" s="120">
        <f>Rates!AR129</f>
        <v>20.870923000000001</v>
      </c>
      <c r="H172" s="120">
        <f>Rates!BN129</f>
        <v>27.139232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2020</v>
      </c>
      <c r="D184" s="28"/>
      <c r="E184" s="49" t="s">
        <v>71</v>
      </c>
      <c r="F184" s="125">
        <f>INDEX($B$57:$H$175,MATCH($C$184,$B$57:$B$175,0),5)</f>
        <v>2.9904052000000001</v>
      </c>
      <c r="G184" s="125">
        <f>INDEX($B$57:$H$175,MATCH($C$184,$B$57:$B$175,0),6)</f>
        <v>2.2560378000000001</v>
      </c>
      <c r="H184" s="125">
        <f>INDEX($B$57:$H$175,MATCH($C$184,$B$57:$B$175,0),7)</f>
        <v>2.5901426999999999</v>
      </c>
    </row>
    <row r="185" spans="2:8">
      <c r="B185" s="49" t="s">
        <v>67</v>
      </c>
      <c r="C185" s="124">
        <f>'Interactive summary tables'!$G$10</f>
        <v>2022</v>
      </c>
      <c r="D185" s="28"/>
      <c r="E185" s="49" t="s">
        <v>72</v>
      </c>
      <c r="F185" s="125">
        <f>INDEX($B$57:$H$175,MATCH($C$185,$B$57:$B$175,0),5)</f>
        <v>34.932783000000001</v>
      </c>
      <c r="G185" s="125">
        <f>INDEX($B$57:$H$175,MATCH($C$185,$B$57:$B$175,0),6)</f>
        <v>20.870923000000001</v>
      </c>
      <c r="H185" s="125">
        <f>INDEX($B$57:$H$175,MATCH($C$185,$B$57:$B$175,0),7)</f>
        <v>27.139232</v>
      </c>
    </row>
    <row r="186" spans="2:8">
      <c r="B186" s="48"/>
      <c r="C186" s="124"/>
      <c r="D186" s="28"/>
      <c r="E186" s="49" t="s">
        <v>74</v>
      </c>
      <c r="F186" s="126">
        <f>IF(F$184="—","–",IF($C$185&lt;=$C$184,"–",(F$185-F$184)/F$184))</f>
        <v>10.681621942069924</v>
      </c>
      <c r="G186" s="126">
        <f>IF(G$184="—","–",IF($C$185&lt;=$C$184,"–",(G$185-G$184)/G$184))</f>
        <v>8.2511406502142819</v>
      </c>
      <c r="H186" s="126">
        <f>IF(H$184="—","–",IF($C$185&lt;=$C$184,"–",(H$185-H$184)/H$184))</f>
        <v>9.4778906583023392</v>
      </c>
    </row>
    <row r="187" spans="2:8">
      <c r="B187" s="49" t="s">
        <v>76</v>
      </c>
      <c r="C187" s="124">
        <f>$C$185-$C$184</f>
        <v>2</v>
      </c>
      <c r="D187" s="28"/>
      <c r="E187" s="49" t="s">
        <v>73</v>
      </c>
      <c r="F187" s="126">
        <f>IF(F$184="—","–",IF($C$185&lt;=$C$184,"–",((F$185/F$184)^(1/($C$185-$C$184))-1)))</f>
        <v>2.4178387823403731</v>
      </c>
      <c r="G187" s="126">
        <f>IF(G$184="—","–",IF($C$185&lt;=$C$184,"–",((G$185/G$184)^(1/($C$185-$C$184))-1)))</f>
        <v>2.0415687811085719</v>
      </c>
      <c r="H187" s="126">
        <f>IF(H$184="—","–",IF($C$185&lt;=$C$184,"-",((H$185/H$184)^(1/($C$185-$C$184))-1)))</f>
        <v>2.2369570059397361</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2020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Coronavirus disease 2019 (COVID-19) (ICD-10 U07.1–U07.2, U10.9) in Australia, 2020–2022.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Coronavirus disease 2019 (COVID-19) (ICD-10 U07.1–U07.2, U10.9) in Australia, 2020–2022.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2020</v>
      </c>
      <c r="D207" s="17" t="s">
        <v>26</v>
      </c>
      <c r="E207" s="17" t="s">
        <v>86</v>
      </c>
      <c r="F207" s="136" t="str">
        <f ca="1">CELL("address",INDEX(Deaths!$C$7:$T$132,MATCH($C$207,Deaths!$B$7:$B$132,0),MATCH($C$210,Deaths!$C$6:$T$6,0)))</f>
        <v>'[AIHW-PHE-229-GRIM1023.xlsx]Deaths'!$C$127</v>
      </c>
      <c r="G207" s="136" t="str">
        <f ca="1">CELL("address",INDEX(Deaths!$Y$7:$AP$132,MATCH($C$207,Deaths!$B$7:$B$132,0),MATCH($C$210,Deaths!$Y$6:$AP$6,0)))</f>
        <v>'[AIHW-PHE-229-GRIM1023.xlsx]Deaths'!$Y$127</v>
      </c>
      <c r="H207" s="136" t="str">
        <f ca="1">CELL("address",INDEX(Deaths!$AU$7:$BL$132,MATCH($C$207,Deaths!$B$7:$B$132,0),MATCH($C$210,Deaths!$AU$6:$BL$6,0)))</f>
        <v>'[AIHW-PHE-229-GRIM1023.xlsx]Deaths'!$AU$127</v>
      </c>
    </row>
    <row r="208" spans="2:8">
      <c r="B208" s="53" t="s">
        <v>67</v>
      </c>
      <c r="C208" s="135">
        <f>'Interactive summary tables'!$E$34</f>
        <v>2022</v>
      </c>
      <c r="D208" s="17"/>
      <c r="E208" s="17" t="s">
        <v>87</v>
      </c>
      <c r="F208" s="136" t="str">
        <f ca="1">CELL("address",INDEX(Deaths!$C$7:$T$132,MATCH($C$208,Deaths!$B$7:$B$132,0),MATCH($C$211,Deaths!$C$6:$T$6,0)))</f>
        <v>'[AIHW-PHE-229-GRIM1023.xlsx]Deaths'!$T$129</v>
      </c>
      <c r="G208" s="136" t="str">
        <f ca="1">CELL("address",INDEX(Deaths!$Y$7:$AP$132,MATCH($C$208,Deaths!$B$7:$B$132,0),MATCH($C$211,Deaths!$Y$6:$AP$6,0)))</f>
        <v>'[AIHW-PHE-229-GRIM1023.xlsx]Deaths'!$AP$129</v>
      </c>
      <c r="H208" s="136" t="str">
        <f ca="1">CELL("address",INDEX(Deaths!$AU$7:$BL$132,MATCH($C$208,Deaths!$B$7:$B$132,0),MATCH($C$211,Deaths!$AU$6:$BL$6,0)))</f>
        <v>'[AIHW-PHE-229-GRIM1023.xlsx]Deaths'!$BL$129</v>
      </c>
    </row>
    <row r="209" spans="2:8">
      <c r="B209" s="53"/>
      <c r="C209" s="135"/>
      <c r="D209" s="17"/>
      <c r="E209" s="17" t="s">
        <v>93</v>
      </c>
      <c r="F209" s="137">
        <f ca="1">SUM(INDIRECT(F$207,1):INDIRECT(F$208,1))</f>
        <v>6583</v>
      </c>
      <c r="G209" s="138">
        <f ca="1">SUM(INDIRECT(G$207,1):INDIRECT(G$208,1))</f>
        <v>5298</v>
      </c>
      <c r="H209" s="138">
        <f ca="1">SUM(INDIRECT(H$207,1):INDIRECT(H$208,1))</f>
        <v>11881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'[AIHW-PHE-229-GRIM1023.xlsx]Populations'!$D$136</v>
      </c>
      <c r="G211" s="136" t="str">
        <f ca="1">CELL("address",INDEX(Populations!$Y$16:$AP$141,MATCH($C$207,Populations!$C$16:$C$141,0),MATCH($C$210,Populations!$Y$15:$AP$15,0)))</f>
        <v>'[AIHW-PHE-229-GRIM1023.xlsx]Populations'!$Y$136</v>
      </c>
      <c r="H211" s="136" t="str">
        <f ca="1">CELL("address",INDEX(Populations!$AT$16:$BK$141,MATCH($C$207,Populations!$C$16:$C$141,0),MATCH($C$210,Populations!$AT$15:$BK$15,0)))</f>
        <v>'[AIHW-PHE-229-GRIM1023.xlsx]Populations'!$AT$136</v>
      </c>
    </row>
    <row r="212" spans="2:8">
      <c r="B212" s="53"/>
      <c r="C212" s="17"/>
      <c r="D212" s="17"/>
      <c r="E212" s="17" t="s">
        <v>87</v>
      </c>
      <c r="F212" s="136" t="str">
        <f ca="1">CELL("address",INDEX(Populations!$D$16:$U$141,MATCH($C$208,Populations!$C$16:$C$141,0),MATCH($C$211,Populations!$D$15:$U$15,0)))</f>
        <v>'[AIHW-PHE-229-GRIM1023.xlsx]Populations'!$U$138</v>
      </c>
      <c r="G212" s="136" t="str">
        <f ca="1">CELL("address",INDEX(Populations!$Y$16:$AP$141,MATCH($C$208,Populations!$C$16:$C$141,0),MATCH($C$211,Populations!$Y$15:$AP$15,0)))</f>
        <v>'[AIHW-PHE-229-GRIM1023.xlsx]Populations'!$AP$138</v>
      </c>
      <c r="H212" s="136" t="str">
        <f ca="1">CELL("address",INDEX(Populations!$AT$16:$BK$141,MATCH($C$208,Populations!$C$16:$C$141,0),MATCH($C$211,Populations!$AT$15:$BK$15,0)))</f>
        <v>'[AIHW-PHE-229-GRIM1023.xlsx]Populations'!$BK$138</v>
      </c>
    </row>
    <row r="213" spans="2:8">
      <c r="B213" s="53" t="s">
        <v>91</v>
      </c>
      <c r="C213" s="135">
        <f>INDEX($G$11:$G$28,MATCH($C$210,$F$11:$F$28,0))</f>
        <v>1</v>
      </c>
      <c r="D213" s="17"/>
      <c r="E213" s="17" t="s">
        <v>94</v>
      </c>
      <c r="F213" s="137">
        <f ca="1">SUM(INDIRECT(F$211,1):INDIRECT(F$212,1))</f>
        <v>38388198</v>
      </c>
      <c r="G213" s="138">
        <f ca="1">SUM(INDIRECT(G$211,1):INDIRECT(G$212,1))</f>
        <v>38960861</v>
      </c>
      <c r="H213" s="138">
        <f ca="1">SUM(INDIRECT(H$211,1):INDIRECT(H$212,1))</f>
        <v>77349059</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17.148499650856234</v>
      </c>
      <c r="G215" s="140">
        <f t="shared" ref="G215:H215" ca="1" si="2">IF($C$208&lt;$C$207,"-",IF($C$214&lt;$C$213,"-",G$209/G$213*100000))</f>
        <v>13.598262112328573</v>
      </c>
      <c r="H215" s="140">
        <f t="shared" ca="1" si="2"/>
        <v>15.360238577692328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2020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Coronavirus disease 2019 (COVID-19) (ICD-10 U07.1–U07.2, U10.9) in Australia, 2020–2022,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Coronavirus disease 2019 (COVID-19) (ICD-10 U07.1–U07.2, U10.9) in Australia, 2020,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Coronavirus disease 2019 (COVID-19) (ICD-10 U07.1–U07.2, U10.9) in Australia, 2020–2022,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Coronavirus disease 2019 (COVID-19) (ICD-10 U07.1–U07.2, U10.9) in Australia, 2020,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Coronavirus disease 2019 (COVID-19) (ICD-10 U07.1–U07.2, U10.9) in Australia, 2020–2022,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BD06F-C286-4DE7-990D-EBE67E672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Coronavirus disease of 2019 (COVID-19)</dc:title>
  <dc:creator>AIHW</dc:creator>
  <cp:lastPrinted>2014-12-22T03:15:21Z</cp:lastPrinted>
  <dcterms:created xsi:type="dcterms:W3CDTF">2013-06-20T00:40:38Z</dcterms:created>
  <dcterms:modified xsi:type="dcterms:W3CDTF">2024-05-11T04:08:17Z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