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023E7FE4-DC4A-42C6-84A2-5A96C9D90EB4}"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Populations!$A$1:$BO$141</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R32" i="7"/>
  <c r="S32" i="7"/>
  <c r="F208" i="7"/>
  <c r="E38" i="7"/>
  <c r="F38" i="7"/>
  <c r="L32" i="7"/>
  <c r="P39" i="7"/>
  <c r="L39" i="7"/>
  <c r="M39" i="7"/>
  <c r="Q38" i="7"/>
  <c r="H38" i="7"/>
  <c r="T32" i="7"/>
  <c r="G33" i="7"/>
  <c r="I33" i="7"/>
  <c r="F33" i="7"/>
  <c r="S39" i="7"/>
  <c r="D38" i="7"/>
  <c r="T33" i="7"/>
  <c r="K33" i="7"/>
  <c r="I39" i="7"/>
  <c r="H208" i="7"/>
  <c r="G212" i="7"/>
  <c r="K38" i="7"/>
  <c r="F212" i="7"/>
  <c r="P33" i="7"/>
  <c r="C33" i="7"/>
  <c r="I38" i="7"/>
  <c r="F32" i="7"/>
  <c r="G32" i="7"/>
  <c r="O38" i="7"/>
  <c r="Q39" i="7"/>
  <c r="Q32" i="7"/>
  <c r="H211" i="7"/>
  <c r="J33" i="7"/>
  <c r="G208" i="7"/>
  <c r="C39" i="7"/>
  <c r="L33" i="7"/>
  <c r="R33" i="7"/>
  <c r="E33" i="7"/>
  <c r="M38" i="7"/>
  <c r="J38" i="7"/>
  <c r="P38" i="7"/>
  <c r="Q33" i="7"/>
  <c r="H33" i="7"/>
  <c r="R38" i="7"/>
  <c r="H32" i="7"/>
  <c r="N38" i="7"/>
  <c r="D32" i="7"/>
  <c r="N33" i="7"/>
  <c r="G39" i="7"/>
  <c r="K32" i="7"/>
  <c r="C32" i="7"/>
  <c r="F207" i="7"/>
  <c r="P32" i="7"/>
  <c r="J39" i="7"/>
  <c r="M33" i="7"/>
  <c r="C38" i="7"/>
  <c r="H207" i="7"/>
  <c r="O39" i="7"/>
  <c r="H212" i="7"/>
  <c r="O33" i="7"/>
  <c r="O32" i="7"/>
  <c r="H39" i="7"/>
  <c r="S33" i="7"/>
  <c r="E39" i="7"/>
  <c r="D33" i="7"/>
  <c r="R39" i="7"/>
  <c r="J32" i="7"/>
  <c r="G207" i="7"/>
  <c r="K39" i="7"/>
  <c r="E32" i="7"/>
  <c r="G211" i="7"/>
  <c r="G38" i="7"/>
  <c r="M32" i="7"/>
  <c r="T39" i="7"/>
  <c r="N32" i="7"/>
  <c r="I32" i="7"/>
  <c r="L38" i="7"/>
  <c r="F211" i="7"/>
  <c r="O43" i="7" l="1"/>
  <c r="I43" i="7"/>
  <c r="J42" i="7"/>
  <c r="K42" i="7"/>
  <c r="C62" i="7"/>
  <c r="E168" i="7"/>
  <c r="G115" i="7"/>
  <c r="E80" i="7"/>
  <c r="C106" i="7"/>
  <c r="H142" i="7"/>
  <c r="G68" i="7"/>
  <c r="E133" i="7"/>
  <c r="C61" i="7"/>
  <c r="D173" i="7"/>
  <c r="E112" i="7"/>
  <c r="G65" i="7"/>
  <c r="E88" i="7"/>
  <c r="D152" i="7"/>
  <c r="E164" i="7"/>
  <c r="D169" i="7"/>
  <c r="D64" i="7"/>
  <c r="D125" i="7"/>
  <c r="E128" i="7"/>
  <c r="F108" i="7"/>
  <c r="D84" i="7"/>
  <c r="E59" i="7"/>
  <c r="P42" i="7"/>
  <c r="C162" i="7"/>
  <c r="E99" i="7"/>
  <c r="C80" i="7"/>
  <c r="C98" i="7"/>
  <c r="F42" i="7"/>
  <c r="E146" i="7"/>
  <c r="D128" i="7"/>
  <c r="E129" i="7"/>
  <c r="S43" i="7"/>
  <c r="E42" i="7"/>
  <c r="I42" i="7"/>
  <c r="E68" i="7"/>
  <c r="E73" i="7"/>
  <c r="D98" i="7"/>
  <c r="D42" i="7"/>
  <c r="E92" i="7"/>
  <c r="C125" i="7"/>
  <c r="Q43" i="7"/>
  <c r="H71" i="7"/>
  <c r="R42" i="7"/>
  <c r="E87" i="7"/>
  <c r="C136" i="7"/>
  <c r="D101" i="7"/>
  <c r="H119" i="7"/>
  <c r="D138" i="7"/>
  <c r="O42" i="7"/>
  <c r="C104" i="7"/>
  <c r="D75" i="7"/>
  <c r="C92" i="7"/>
  <c r="D175" i="7"/>
  <c r="D140" i="7"/>
  <c r="D142" i="7"/>
  <c r="E165" i="7"/>
  <c r="C75" i="7"/>
  <c r="F129" i="7"/>
  <c r="C42" i="7"/>
  <c r="E122" i="7"/>
  <c r="C60" i="7"/>
  <c r="C43" i="7"/>
  <c r="C147" i="7"/>
  <c r="D158" i="7"/>
  <c r="E60" i="7"/>
  <c r="C102" i="7"/>
  <c r="C59" i="7"/>
  <c r="C90" i="7"/>
  <c r="C123" i="7"/>
  <c r="J43" i="7"/>
  <c r="C82" i="7"/>
  <c r="D79" i="7"/>
  <c r="D73" i="7"/>
  <c r="C107" i="7"/>
  <c r="E79" i="7"/>
  <c r="G42" i="7"/>
  <c r="C64" i="7"/>
  <c r="R43" i="7"/>
  <c r="C84" i="7"/>
  <c r="C113" i="7"/>
  <c r="E113" i="7"/>
  <c r="D70" i="7"/>
  <c r="D85" i="7"/>
  <c r="C139" i="7"/>
  <c r="D92" i="7"/>
  <c r="C165" i="7"/>
  <c r="D122" i="7"/>
  <c r="C133" i="7"/>
  <c r="E100" i="7"/>
  <c r="D99" i="7"/>
  <c r="E153" i="7"/>
  <c r="C103" i="7"/>
  <c r="D159" i="7"/>
  <c r="E156" i="7"/>
  <c r="E62" i="7"/>
  <c r="D136" i="7"/>
  <c r="C158" i="7"/>
  <c r="E61" i="7"/>
  <c r="D155" i="7"/>
  <c r="P43" i="7"/>
  <c r="D108" i="7"/>
  <c r="G99" i="7"/>
  <c r="C146" i="7"/>
  <c r="E93" i="7"/>
  <c r="D103" i="7"/>
  <c r="E105" i="7"/>
  <c r="C85" i="7"/>
  <c r="F143" i="7"/>
  <c r="D141" i="7"/>
  <c r="E142" i="7"/>
  <c r="D149" i="7"/>
  <c r="D131" i="7"/>
  <c r="E139" i="7"/>
  <c r="G88" i="7"/>
  <c r="C70" i="7"/>
  <c r="M43" i="7"/>
  <c r="T43" i="7"/>
  <c r="D134" i="7"/>
  <c r="E94" i="7"/>
  <c r="E65" i="7"/>
  <c r="D111" i="7"/>
  <c r="C88" i="7"/>
  <c r="D102" i="7"/>
  <c r="E155" i="7"/>
  <c r="C112" i="7"/>
  <c r="C131" i="7"/>
  <c r="C110" i="7"/>
  <c r="E82" i="7"/>
  <c r="C161" i="7"/>
  <c r="D172" i="7"/>
  <c r="D120" i="7"/>
  <c r="D97" i="7"/>
  <c r="E141" i="7"/>
  <c r="F97" i="7"/>
  <c r="C69" i="7"/>
  <c r="E102" i="7"/>
  <c r="D74" i="7"/>
  <c r="C140" i="7"/>
  <c r="G64" i="7"/>
  <c r="D151" i="7"/>
  <c r="D80" i="7"/>
  <c r="E83" i="7"/>
  <c r="N42" i="7"/>
  <c r="C167" i="7"/>
  <c r="D124" i="7"/>
  <c r="D129" i="7"/>
  <c r="C156" i="7"/>
  <c r="C100" i="7"/>
  <c r="C138" i="7"/>
  <c r="E172" i="7"/>
  <c r="F93" i="7"/>
  <c r="E115" i="7"/>
  <c r="C132" i="7"/>
  <c r="D118" i="7"/>
  <c r="C74" i="7"/>
  <c r="F112" i="7"/>
  <c r="E131" i="7"/>
  <c r="C66" i="7"/>
  <c r="C101" i="7"/>
  <c r="D110" i="7"/>
  <c r="E147" i="7"/>
  <c r="C97" i="7"/>
  <c r="D88" i="7"/>
  <c r="C170" i="7"/>
  <c r="C83" i="7"/>
  <c r="H76" i="7"/>
  <c r="D90" i="7"/>
  <c r="G129" i="7"/>
  <c r="C142" i="7"/>
  <c r="E118" i="7"/>
  <c r="C58" i="7"/>
  <c r="D61" i="7"/>
  <c r="E101" i="7"/>
  <c r="L43" i="7"/>
  <c r="E75" i="7"/>
  <c r="E167" i="7"/>
  <c r="D71" i="7"/>
  <c r="F89" i="7"/>
  <c r="Q42" i="7"/>
  <c r="E66" i="7"/>
  <c r="H85" i="7"/>
  <c r="E125" i="7"/>
  <c r="H107" i="7"/>
  <c r="E170" i="7"/>
  <c r="G108" i="7"/>
  <c r="C152" i="7"/>
  <c r="E130" i="7"/>
  <c r="D130" i="7"/>
  <c r="E159" i="7"/>
  <c r="E158" i="7"/>
  <c r="D67" i="7"/>
  <c r="D81" i="7"/>
  <c r="C95" i="7"/>
  <c r="E132" i="7"/>
  <c r="D76" i="7"/>
  <c r="E121" i="7"/>
  <c r="D148" i="7"/>
  <c r="C87" i="7"/>
  <c r="D59" i="7"/>
  <c r="E140" i="7"/>
  <c r="H96" i="7"/>
  <c r="D139" i="7"/>
  <c r="G92" i="7"/>
  <c r="C163" i="7"/>
  <c r="E137" i="7"/>
  <c r="E136" i="7"/>
  <c r="E119" i="7"/>
  <c r="F122" i="7"/>
  <c r="D165" i="7"/>
  <c r="H144" i="7"/>
  <c r="D94" i="7"/>
  <c r="L42" i="7"/>
  <c r="E150" i="7"/>
  <c r="F75" i="7"/>
  <c r="D144" i="7"/>
  <c r="C135" i="7"/>
  <c r="H131" i="7"/>
  <c r="G67" i="7"/>
  <c r="E89" i="7"/>
  <c r="F72" i="7"/>
  <c r="E43" i="7"/>
  <c r="C174" i="7"/>
  <c r="D66" i="7"/>
  <c r="E154" i="7"/>
  <c r="C72" i="7"/>
  <c r="E151" i="7"/>
  <c r="D123" i="7"/>
  <c r="M42" i="7"/>
  <c r="E117" i="7"/>
  <c r="K43" i="7"/>
  <c r="F154" i="7"/>
  <c r="C159" i="7"/>
  <c r="E108" i="7"/>
  <c r="D171" i="7"/>
  <c r="E144" i="7"/>
  <c r="D100" i="7"/>
  <c r="H84" i="7"/>
  <c r="E96" i="7"/>
  <c r="D58" i="7"/>
  <c r="E74" i="7"/>
  <c r="E95" i="7"/>
  <c r="F76" i="7"/>
  <c r="H43" i="7"/>
  <c r="E124" i="7"/>
  <c r="E70" i="7"/>
  <c r="E135" i="7"/>
  <c r="C119" i="7"/>
  <c r="D95" i="7"/>
  <c r="G75" i="7"/>
  <c r="C172" i="7"/>
  <c r="C86" i="7"/>
  <c r="D78" i="7"/>
  <c r="D145" i="7"/>
  <c r="C150" i="7"/>
  <c r="C78" i="7"/>
  <c r="C118" i="7"/>
  <c r="E57" i="7"/>
  <c r="E126" i="7"/>
  <c r="E77" i="7"/>
  <c r="H42" i="7"/>
  <c r="G43" i="7"/>
  <c r="H151" i="7"/>
  <c r="D105" i="7"/>
  <c r="C116" i="7"/>
  <c r="H74" i="7"/>
  <c r="D112" i="7"/>
  <c r="C126" i="7"/>
  <c r="C122" i="7"/>
  <c r="C99" i="7"/>
  <c r="G159" i="7"/>
  <c r="C111" i="7"/>
  <c r="D114" i="7"/>
  <c r="F133" i="7"/>
  <c r="D126" i="7"/>
  <c r="G78" i="7"/>
  <c r="H63" i="7"/>
  <c r="C173" i="7"/>
  <c r="C155" i="7"/>
  <c r="E116" i="7"/>
  <c r="D170" i="7"/>
  <c r="D106" i="7"/>
  <c r="E171" i="7"/>
  <c r="F79" i="7"/>
  <c r="H122" i="7"/>
  <c r="C144" i="7"/>
  <c r="C164" i="7"/>
  <c r="E110" i="7"/>
  <c r="C117" i="7"/>
  <c r="E81" i="7"/>
  <c r="E111" i="7"/>
  <c r="C130" i="7"/>
  <c r="D117" i="7"/>
  <c r="E138" i="7"/>
  <c r="E173" i="7"/>
  <c r="G121" i="7"/>
  <c r="H68" i="7"/>
  <c r="D157" i="7"/>
  <c r="C108" i="7"/>
  <c r="C128" i="7"/>
  <c r="G81" i="7"/>
  <c r="G137" i="7"/>
  <c r="D87" i="7"/>
  <c r="D83" i="7"/>
  <c r="G151" i="7"/>
  <c r="F81" i="7"/>
  <c r="H101" i="7"/>
  <c r="H92" i="7"/>
  <c r="E71" i="7"/>
  <c r="D156" i="7"/>
  <c r="H141" i="7"/>
  <c r="D86" i="7"/>
  <c r="H58" i="7"/>
  <c r="E162" i="7"/>
  <c r="D161" i="7"/>
  <c r="C96" i="7"/>
  <c r="C109" i="7"/>
  <c r="D147" i="7"/>
  <c r="E157" i="7"/>
  <c r="D77" i="7"/>
  <c r="C169" i="7"/>
  <c r="E114" i="7"/>
  <c r="G73" i="7"/>
  <c r="G103" i="7"/>
  <c r="E120" i="7"/>
  <c r="H81" i="7"/>
  <c r="E97" i="7"/>
  <c r="E103" i="7"/>
  <c r="C143" i="7"/>
  <c r="H104" i="7"/>
  <c r="F78" i="7"/>
  <c r="F82" i="7"/>
  <c r="D107" i="7"/>
  <c r="F80" i="7"/>
  <c r="H59" i="7"/>
  <c r="D116" i="7"/>
  <c r="D60" i="7"/>
  <c r="G148" i="7"/>
  <c r="C157" i="7"/>
  <c r="D168" i="7"/>
  <c r="D109" i="7"/>
  <c r="G95" i="7"/>
  <c r="F163" i="7"/>
  <c r="C79" i="7"/>
  <c r="E64" i="7"/>
  <c r="D163" i="7"/>
  <c r="H127" i="7"/>
  <c r="D164" i="7"/>
  <c r="G106" i="7"/>
  <c r="C115" i="7"/>
  <c r="F126" i="7"/>
  <c r="C129" i="7"/>
  <c r="C154" i="7"/>
  <c r="D132" i="7"/>
  <c r="D160" i="7"/>
  <c r="E152" i="7"/>
  <c r="D121" i="7"/>
  <c r="E109" i="7"/>
  <c r="C63" i="7"/>
  <c r="E145" i="7"/>
  <c r="C171" i="7"/>
  <c r="H57" i="7"/>
  <c r="H184" i="7" s="1"/>
  <c r="H159" i="7"/>
  <c r="E127" i="7"/>
  <c r="C65" i="7"/>
  <c r="E85" i="7"/>
  <c r="E143" i="7"/>
  <c r="H61" i="7"/>
  <c r="H157" i="7"/>
  <c r="F174" i="7"/>
  <c r="F118" i="7"/>
  <c r="G161" i="7"/>
  <c r="H103" i="7"/>
  <c r="F124" i="7"/>
  <c r="G146" i="7"/>
  <c r="G154" i="7"/>
  <c r="E148" i="7"/>
  <c r="E161" i="7"/>
  <c r="D113" i="7"/>
  <c r="D57" i="7"/>
  <c r="H121" i="7"/>
  <c r="G94" i="7"/>
  <c r="D143" i="7"/>
  <c r="E90" i="7"/>
  <c r="D150" i="7"/>
  <c r="E163" i="7"/>
  <c r="D154" i="7"/>
  <c r="D93" i="7"/>
  <c r="H93" i="7"/>
  <c r="C105" i="7"/>
  <c r="F166" i="7"/>
  <c r="E84" i="7"/>
  <c r="C166" i="7"/>
  <c r="F113" i="7"/>
  <c r="G83" i="7"/>
  <c r="G109" i="7"/>
  <c r="H109" i="7"/>
  <c r="G123" i="7"/>
  <c r="E76" i="7"/>
  <c r="G89" i="7"/>
  <c r="D133" i="7"/>
  <c r="E175" i="7"/>
  <c r="C89" i="7"/>
  <c r="D89" i="7"/>
  <c r="C134" i="7"/>
  <c r="C94" i="7"/>
  <c r="F91" i="7"/>
  <c r="D63" i="7"/>
  <c r="C141" i="7"/>
  <c r="D135" i="7"/>
  <c r="H171" i="7"/>
  <c r="D127" i="7"/>
  <c r="F153" i="7"/>
  <c r="G74" i="7"/>
  <c r="F142" i="7"/>
  <c r="F139" i="7"/>
  <c r="F110" i="7"/>
  <c r="G125" i="7"/>
  <c r="C76" i="7"/>
  <c r="D167" i="7"/>
  <c r="C148" i="7"/>
  <c r="H124" i="7"/>
  <c r="H140" i="7"/>
  <c r="D72" i="7"/>
  <c r="G101" i="7"/>
  <c r="C175" i="7"/>
  <c r="H166" i="7"/>
  <c r="E78" i="7"/>
  <c r="G98" i="7"/>
  <c r="C149" i="7"/>
  <c r="E63" i="7"/>
  <c r="E72" i="7"/>
  <c r="H79" i="7"/>
  <c r="H134" i="7"/>
  <c r="F167" i="7"/>
  <c r="F152" i="7"/>
  <c r="E169" i="7"/>
  <c r="C127" i="7"/>
  <c r="G118" i="7"/>
  <c r="C77" i="7"/>
  <c r="F169" i="7"/>
  <c r="G96" i="7"/>
  <c r="C160" i="7"/>
  <c r="F149" i="7"/>
  <c r="H115" i="7"/>
  <c r="E98" i="7"/>
  <c r="E149" i="7"/>
  <c r="E69" i="7"/>
  <c r="C114" i="7"/>
  <c r="D137" i="7"/>
  <c r="F59" i="7"/>
  <c r="C71" i="7"/>
  <c r="F68" i="7"/>
  <c r="F69" i="7"/>
  <c r="F57" i="7"/>
  <c r="F184" i="7" s="1"/>
  <c r="H128" i="7"/>
  <c r="G105" i="7"/>
  <c r="H130" i="7"/>
  <c r="F141" i="7"/>
  <c r="F144" i="7"/>
  <c r="H132" i="7"/>
  <c r="E166" i="7"/>
  <c r="F164" i="7"/>
  <c r="C137" i="7"/>
  <c r="D119" i="7"/>
  <c r="H80" i="7"/>
  <c r="F107" i="7"/>
  <c r="D65" i="7"/>
  <c r="H149" i="7"/>
  <c r="E91" i="7"/>
  <c r="C68" i="7"/>
  <c r="D91" i="7"/>
  <c r="E134" i="7"/>
  <c r="E58" i="7"/>
  <c r="H75" i="7"/>
  <c r="C124" i="7"/>
  <c r="D96" i="7"/>
  <c r="D153" i="7"/>
  <c r="G135" i="7"/>
  <c r="H95" i="7"/>
  <c r="C67" i="7"/>
  <c r="G87" i="7"/>
  <c r="F114" i="7"/>
  <c r="G79" i="7"/>
  <c r="F132" i="7"/>
  <c r="E123" i="7"/>
  <c r="D68" i="7"/>
  <c r="G66" i="7"/>
  <c r="C121" i="7"/>
  <c r="C91" i="7"/>
  <c r="G122" i="7"/>
  <c r="H163" i="7"/>
  <c r="E174" i="7"/>
  <c r="D82" i="7"/>
  <c r="H154" i="7"/>
  <c r="F65" i="7"/>
  <c r="H87" i="7"/>
  <c r="H138" i="7"/>
  <c r="F146" i="7"/>
  <c r="G165" i="7"/>
  <c r="G86" i="7"/>
  <c r="H89" i="7"/>
  <c r="H137" i="7"/>
  <c r="D146" i="7"/>
  <c r="G60" i="7"/>
  <c r="G166" i="7"/>
  <c r="C153" i="7"/>
  <c r="G168" i="7"/>
  <c r="D162" i="7"/>
  <c r="D69" i="7"/>
  <c r="H106" i="7"/>
  <c r="D166" i="7"/>
  <c r="F60" i="7"/>
  <c r="H143" i="7"/>
  <c r="F98" i="7"/>
  <c r="H70" i="7"/>
  <c r="H113" i="7"/>
  <c r="F121" i="7"/>
  <c r="E86" i="7"/>
  <c r="E104" i="7"/>
  <c r="F155" i="7"/>
  <c r="F156" i="7"/>
  <c r="H73" i="7"/>
  <c r="F71" i="7"/>
  <c r="F109" i="7"/>
  <c r="H91" i="7"/>
  <c r="E67" i="7"/>
  <c r="G141" i="7"/>
  <c r="H108" i="7"/>
  <c r="C120" i="7"/>
  <c r="H64" i="7"/>
  <c r="C168" i="7"/>
  <c r="C73" i="7"/>
  <c r="G97" i="7"/>
  <c r="H136" i="7"/>
  <c r="H148" i="7"/>
  <c r="C145" i="7"/>
  <c r="F102" i="7"/>
  <c r="F151" i="7"/>
  <c r="F119" i="7"/>
  <c r="F105" i="7"/>
  <c r="G110" i="7"/>
  <c r="D115" i="7"/>
  <c r="G139" i="7"/>
  <c r="H116" i="7"/>
  <c r="E160" i="7"/>
  <c r="G70" i="7"/>
  <c r="H164" i="7"/>
  <c r="H90" i="7"/>
  <c r="F147" i="7"/>
  <c r="H100" i="7"/>
  <c r="H112" i="7"/>
  <c r="G58" i="7"/>
  <c r="F172" i="7"/>
  <c r="F185" i="7" s="1"/>
  <c r="D62" i="7"/>
  <c r="H102" i="7"/>
  <c r="H105" i="7"/>
  <c r="C81" i="7"/>
  <c r="F171" i="7"/>
  <c r="F87" i="7"/>
  <c r="H155" i="7"/>
  <c r="F99" i="7"/>
  <c r="F137" i="7"/>
  <c r="F61" i="7"/>
  <c r="H172" i="7"/>
  <c r="G126" i="7"/>
  <c r="H123" i="7"/>
  <c r="F130" i="7"/>
  <c r="G127" i="7"/>
  <c r="G171" i="7"/>
  <c r="H98" i="7"/>
  <c r="G59" i="7"/>
  <c r="G72" i="7"/>
  <c r="H133" i="7"/>
  <c r="G153" i="7"/>
  <c r="G136" i="7"/>
  <c r="C93" i="7"/>
  <c r="C57" i="7"/>
  <c r="F157" i="7"/>
  <c r="F135" i="7"/>
  <c r="H153" i="7"/>
  <c r="F170" i="7"/>
  <c r="G113" i="7"/>
  <c r="F106" i="7"/>
  <c r="F58" i="7"/>
  <c r="F101" i="7"/>
  <c r="G173" i="7"/>
  <c r="G172" i="7"/>
  <c r="G185" i="7" s="1"/>
  <c r="F158" i="7"/>
  <c r="H175" i="7"/>
  <c r="F131" i="7"/>
  <c r="G138" i="7"/>
  <c r="H173" i="7"/>
  <c r="H156" i="7"/>
  <c r="D104" i="7"/>
  <c r="F175" i="7"/>
  <c r="G140" i="7"/>
  <c r="F159" i="7"/>
  <c r="C151" i="7"/>
  <c r="G156" i="7"/>
  <c r="G134" i="7"/>
  <c r="E107" i="7"/>
  <c r="F111" i="7"/>
  <c r="G119" i="7"/>
  <c r="F165" i="7"/>
  <c r="G128" i="7"/>
  <c r="G145" i="7"/>
  <c r="F125" i="7"/>
  <c r="G130" i="7"/>
  <c r="G85" i="7"/>
  <c r="F148" i="7"/>
  <c r="G132" i="7"/>
  <c r="G155" i="7"/>
  <c r="H135" i="7"/>
  <c r="G157" i="7"/>
  <c r="F136" i="7"/>
  <c r="F63" i="7"/>
  <c r="F90" i="7"/>
  <c r="G120" i="7"/>
  <c r="G80" i="7"/>
  <c r="F145" i="7"/>
  <c r="G167" i="7"/>
  <c r="H67" i="7"/>
  <c r="G93" i="7"/>
  <c r="F86" i="7"/>
  <c r="H145" i="7"/>
  <c r="F85" i="7"/>
  <c r="F96" i="7"/>
  <c r="G144" i="7"/>
  <c r="G150" i="7"/>
  <c r="F160" i="7"/>
  <c r="F138" i="7"/>
  <c r="G104" i="7"/>
  <c r="H66" i="7"/>
  <c r="H129" i="7"/>
  <c r="E106" i="7"/>
  <c r="D174" i="7"/>
  <c r="G84" i="7"/>
  <c r="F115" i="7"/>
  <c r="G111" i="7"/>
  <c r="G77" i="7"/>
  <c r="H169" i="7"/>
  <c r="F83" i="7"/>
  <c r="F62" i="7"/>
  <c r="H158" i="7"/>
  <c r="H152" i="7"/>
  <c r="F150" i="7"/>
  <c r="H114" i="7"/>
  <c r="G114" i="7"/>
  <c r="H97" i="7"/>
  <c r="G57" i="7"/>
  <c r="G184" i="7" s="1"/>
  <c r="H69" i="7"/>
  <c r="F134" i="7"/>
  <c r="G147" i="7"/>
  <c r="H78" i="7"/>
  <c r="H83" i="7"/>
  <c r="G82" i="7"/>
  <c r="H60" i="7"/>
  <c r="H82" i="7"/>
  <c r="H120" i="7"/>
  <c r="G162" i="7"/>
  <c r="F64" i="7"/>
  <c r="G175" i="7"/>
  <c r="G91" i="7"/>
  <c r="H111" i="7"/>
  <c r="H65" i="7"/>
  <c r="G124" i="7"/>
  <c r="F74" i="7"/>
  <c r="F128" i="7"/>
  <c r="G169" i="7"/>
  <c r="G158" i="7"/>
  <c r="G61" i="7"/>
  <c r="H62" i="7"/>
  <c r="H162" i="7"/>
  <c r="G117" i="7"/>
  <c r="F161" i="7"/>
  <c r="H72" i="7"/>
  <c r="F140" i="7"/>
  <c r="F88" i="7"/>
  <c r="G107" i="7"/>
  <c r="F173" i="7"/>
  <c r="F127" i="7"/>
  <c r="F94" i="7"/>
  <c r="H146" i="7"/>
  <c r="G160" i="7"/>
  <c r="F73" i="7"/>
  <c r="H150" i="7"/>
  <c r="G142" i="7"/>
  <c r="F168" i="7"/>
  <c r="H117" i="7"/>
  <c r="G63" i="7"/>
  <c r="H110" i="7"/>
  <c r="H125" i="7"/>
  <c r="G164" i="7"/>
  <c r="F117" i="7"/>
  <c r="H126" i="7"/>
  <c r="H86" i="7"/>
  <c r="H170" i="7"/>
  <c r="H77" i="7"/>
  <c r="G143" i="7"/>
  <c r="G174" i="7"/>
  <c r="F162" i="7"/>
  <c r="F104" i="7"/>
  <c r="H88" i="7"/>
  <c r="H167" i="7"/>
  <c r="G71" i="7"/>
  <c r="G62" i="7"/>
  <c r="H165" i="7"/>
  <c r="G163" i="7"/>
  <c r="F120" i="7"/>
  <c r="H161" i="7"/>
  <c r="H168" i="7"/>
  <c r="F84" i="7"/>
  <c r="F100" i="7"/>
  <c r="H99" i="7"/>
  <c r="F70" i="7"/>
  <c r="F123" i="7"/>
  <c r="G149" i="7"/>
  <c r="G76" i="7"/>
  <c r="H139" i="7"/>
  <c r="H147" i="7"/>
  <c r="G90" i="7"/>
  <c r="G152" i="7"/>
  <c r="H160" i="7"/>
  <c r="G102" i="7"/>
  <c r="G131" i="7"/>
  <c r="F66" i="7"/>
  <c r="G69" i="7"/>
  <c r="G170" i="7"/>
  <c r="F95" i="7"/>
  <c r="F67" i="7"/>
  <c r="G116" i="7"/>
  <c r="G112" i="7"/>
  <c r="F116" i="7"/>
  <c r="G133" i="7"/>
  <c r="H118" i="7"/>
  <c r="H94" i="7"/>
  <c r="G100" i="7"/>
  <c r="F77" i="7"/>
  <c r="H174" i="7"/>
  <c r="F92" i="7"/>
  <c r="F103" i="7"/>
  <c r="F209" i="7"/>
  <c r="H213" i="7"/>
  <c r="N39" i="7"/>
  <c r="S38" i="7"/>
  <c r="F213" i="7"/>
  <c r="D39" i="7"/>
  <c r="F39" i="7"/>
  <c r="T38" i="7"/>
  <c r="H209" i="7"/>
  <c r="G213" i="7"/>
  <c r="G209" i="7"/>
  <c r="N43" i="7" l="1"/>
  <c r="H215" i="7"/>
  <c r="O34" i="12" s="1"/>
  <c r="F43" i="7"/>
  <c r="S42" i="7"/>
  <c r="U38" i="7"/>
  <c r="G215" i="7"/>
  <c r="N34" i="12" s="1"/>
  <c r="D43" i="7"/>
  <c r="U39" i="7"/>
  <c r="F215" i="7"/>
  <c r="M34" i="12" s="1"/>
  <c r="T42" i="7"/>
  <c r="G187" i="7"/>
  <c r="N10" i="12" s="1"/>
  <c r="G186" i="7"/>
  <c r="N12" i="12" s="1"/>
  <c r="H185" i="7"/>
  <c r="H187" i="7" s="1"/>
  <c r="O10" i="12" s="1"/>
  <c r="F187" i="7"/>
  <c r="M10" i="12" s="1"/>
  <c r="F186" i="7"/>
  <c r="M12" i="12" s="1"/>
  <c r="H186" i="7" l="1"/>
  <c r="O12" i="12" s="1"/>
</calcChain>
</file>

<file path=xl/sharedStrings.xml><?xml version="1.0" encoding="utf-8"?>
<sst xmlns="http://schemas.openxmlformats.org/spreadsheetml/2006/main" count="7138" uniqueCount="232">
  <si>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</si>
  <si>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</si>
  <si>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</si>
  <si>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</si>
  <si>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</si>
  <si>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</si>
  <si>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</si>
  <si>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</si>
  <si>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</si>
  <si>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</si>
  <si>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</si>
  <si>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</si>
  <si>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</si>
  <si>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</si>
  <si>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</si>
  <si>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</si>
  <si>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</si>
  <si>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</si>
  <si>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</si>
  <si>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</si>
  <si>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</si>
  <si>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</si>
  <si>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</si>
  <si>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</si>
  <si>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</si>
  <si>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</si>
  <si>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</si>
  <si>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</si>
  <si>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</si>
  <si>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</si>
  <si>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</si>
  <si>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</si>
  <si>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</si>
  <si>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</si>
  <si>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</si>
  <si>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</si>
  <si>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</si>
  <si>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</si>
  <si>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</si>
  <si>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</si>
  <si>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</si>
  <si>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</si>
  <si>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</si>
  <si>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</si>
  <si>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</si>
  <si>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</si>
  <si>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</si>
  <si>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</si>
  <si>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</si>
  <si>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</si>
  <si>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</si>
  <si>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</si>
  <si>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</si>
  <si>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</si>
  <si>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</si>
  <si>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</si>
  <si>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</si>
  <si>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</si>
  <si>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</si>
  <si>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</si>
  <si>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</si>
  <si>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</si>
  <si>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</si>
  <si>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</si>
  <si>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</si>
  <si>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</si>
  <si>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</si>
  <si>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</si>
  <si>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</si>
  <si>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</si>
  <si>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</si>
  <si>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</si>
  <si>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</si>
  <si>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</si>
  <si>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</si>
  <si>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</si>
  <si>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</si>
  <si>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</si>
  <si>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</si>
  <si>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</si>
  <si>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</si>
  <si>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</si>
  <si>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</si>
  <si>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</si>
  <si>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</si>
  <si>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</si>
  <si>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</si>
  <si>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</si>
  <si>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</si>
  <si>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</si>
  <si>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</si>
  <si>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</si>
  <si>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</si>
  <si>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</si>
  <si>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</si>
  <si>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</si>
  <si>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</si>
  <si>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</si>
  <si>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</si>
  <si>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</si>
  <si>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</si>
  <si>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</si>
  <si>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</si>
  <si>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</si>
  <si>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</si>
  <si>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</si>
  <si>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</si>
  <si>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</si>
  <si>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</si>
  <si>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</si>
  <si>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</si>
  <si>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</si>
  <si>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</si>
  <si>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</si>
  <si>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</si>
  <si>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</si>
  <si>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</si>
  <si>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</si>
  <si>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</si>
  <si>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</si>
  <si>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</si>
  <si>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</si>
  <si>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</si>
  <si>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</si>
  <si>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</si>
  <si>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</si>
  <si>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</si>
  <si>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</si>
  <si>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</si>
  <si>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</si>
  <si>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</si>
  <si>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</si>
  <si>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</si>
  <si>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</si>
  <si>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</si>
  <si>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</si>
  <si>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</si>
  <si>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</si>
  <si>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</si>
  <si>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</si>
  <si>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</si>
  <si>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</si>
  <si>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</si>
  <si>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</si>
  <si>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</si>
  <si>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</si>
  <si>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</si>
  <si>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</si>
  <si>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</si>
  <si>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</si>
  <si>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</si>
  <si>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</si>
  <si>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</si>
  <si>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</si>
  <si>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</si>
  <si>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</si>
  <si>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</si>
  <si>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</si>
  <si>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</si>
  <si>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</si>
  <si>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</si>
  <si>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</si>
  <si>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</si>
  <si>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</si>
  <si>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</si>
  <si>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</si>
  <si>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</si>
  <si>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</si>
  <si>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</si>
  <si>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</si>
  <si>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</si>
  <si>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</si>
  <si>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</si>
  <si>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</si>
  <si>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</si>
  <si>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</si>
  <si>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</si>
  <si>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</si>
  <si>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</si>
  <si>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</si>
  <si>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</si>
  <si>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</si>
  <si>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</si>
  <si>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</si>
  <si>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</si>
  <si>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</si>
  <si>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</si>
  <si>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</si>
  <si>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</si>
  <si>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</si>
  <si>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</si>
  <si>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</si>
  <si>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</si>
  <si>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</si>
  <si>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</si>
  <si>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</si>
  <si>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</si>
  <si>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</si>
  <si>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</si>
  <si>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</si>
  <si>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</si>
  <si>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</si>
  <si>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</si>
  <si>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</si>
  <si>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</si>
  <si>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</si>
  <si>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</si>
  <si>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</si>
  <si>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</si>
  <si>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</si>
  <si>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</si>
  <si>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</si>
  <si>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</si>
  <si>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GRIM0909</t>
  </si>
  <si>
    <t>GRIM_output_2.xlsx</t>
  </si>
  <si>
    <t>Coronary heart disease (ICD-10 I20–I25), 1940–2022</t>
  </si>
  <si>
    <t>Final</t>
  </si>
  <si>
    <t>Final Recast</t>
  </si>
  <si>
    <t>Revised</t>
  </si>
  <si>
    <t>Preliminary</t>
  </si>
  <si>
    <t>Data for Coronary heart disease (I20–I25) are from the ICD-10 chapter All diseases of the circulatory system (I00–I99).</t>
  </si>
  <si>
    <t>93c, 93d (part), 94a–c, 99 (part)</t>
  </si>
  <si>
    <t>94a–c</t>
  </si>
  <si>
    <t>420, 422 (part)</t>
  </si>
  <si>
    <t>410–414</t>
  </si>
  <si>
    <t>I20–I25</t>
  </si>
  <si>
    <t>The number of deaths for the 1940–1963 period have been derived from age-specific rates published in d'Espaignet E T, de Looper M &amp; Merton C 1993. Trends in Australian mortality: disease of the circulatory system 1950-1991. Mortality series no. 2. Cat. no. AIHW 306. Canberra: AIHW.</t>
  </si>
  <si>
    <t>None.</t>
  </si>
  <si>
    <r>
      <t xml:space="preserve">Australian Institute of Health and Welfare (2024) </t>
    </r>
    <r>
      <rPr>
        <i/>
        <sz val="11"/>
        <color theme="1"/>
        <rFont val="Calibri"/>
        <family val="2"/>
        <scheme val="minor"/>
      </rPr>
      <t>General Record of Incidence of Mortality (GRIM) books 2022: Coronary heart disease</t>
    </r>
    <r>
      <rPr>
        <sz val="11"/>
        <color theme="1"/>
        <rFont val="Calibri"/>
        <family val="2"/>
        <scheme val="minor"/>
      </rPr>
      <t>, AIHW, Australian Government.</t>
    </r>
  </si>
  <si>
    <t>Coronary heart disease</t>
  </si>
  <si>
    <t>All diseases of the circulatory system</t>
  </si>
  <si>
    <t>I00–I99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</si>
</sst>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Coronary heart disease (ICD-10 I20–I25), by sex and year, 1940–2022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8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pt idx="82">
                  <c:v>2022</c:v>
                </c:pt>
              </c:numCache>
            </c:numRef>
          </c:xVal>
          <c:yVal>
            <c:numRef>
              <c:f>Admin!Deaths_male</c:f>
              <c:numCache>
                <c:formatCode>#,##0</c:formatCode>
                <c:ptCount val="83"/>
                <c:pt idx="0">
                  <c:v>3048</c:v>
                </c:pt>
                <c:pt idx="1">
                  <c:v>3234</c:v>
                </c:pt>
                <c:pt idx="2">
                  <c:v>3442</c:v>
                </c:pt>
                <c:pt idx="3">
                  <c:v>3643</c:v>
                </c:pt>
                <c:pt idx="4">
                  <c:v>3675</c:v>
                </c:pt>
                <c:pt idx="5">
                  <c:v>4055</c:v>
                </c:pt>
                <c:pt idx="6">
                  <c:v>4758</c:v>
                </c:pt>
                <c:pt idx="7">
                  <c:v>5003</c:v>
                </c:pt>
                <c:pt idx="8">
                  <c:v>5494</c:v>
                </c:pt>
                <c:pt idx="9">
                  <c:v>5795</c:v>
                </c:pt>
                <c:pt idx="10">
                  <c:v>7580</c:v>
                </c:pt>
                <c:pt idx="11">
                  <c:v>8481</c:v>
                </c:pt>
                <c:pt idx="12">
                  <c:v>9361</c:v>
                </c:pt>
                <c:pt idx="13">
                  <c:v>9383</c:v>
                </c:pt>
                <c:pt idx="14">
                  <c:v>9850</c:v>
                </c:pt>
                <c:pt idx="15">
                  <c:v>10409</c:v>
                </c:pt>
                <c:pt idx="16">
                  <c:v>11184</c:v>
                </c:pt>
                <c:pt idx="17">
                  <c:v>10731</c:v>
                </c:pt>
                <c:pt idx="18">
                  <c:v>11520</c:v>
                </c:pt>
                <c:pt idx="19">
                  <c:v>12805</c:v>
                </c:pt>
                <c:pt idx="20">
                  <c:v>13590</c:v>
                </c:pt>
                <c:pt idx="21">
                  <c:v>14094</c:v>
                </c:pt>
                <c:pt idx="22">
                  <c:v>15308</c:v>
                </c:pt>
                <c:pt idx="23">
                  <c:v>16073</c:v>
                </c:pt>
                <c:pt idx="24">
                  <c:v>16869</c:v>
                </c:pt>
                <c:pt idx="25">
                  <c:v>17252</c:v>
                </c:pt>
                <c:pt idx="26">
                  <c:v>18235</c:v>
                </c:pt>
                <c:pt idx="27">
                  <c:v>18311</c:v>
                </c:pt>
                <c:pt idx="28">
                  <c:v>20342</c:v>
                </c:pt>
                <c:pt idx="29">
                  <c:v>19943</c:v>
                </c:pt>
                <c:pt idx="30">
                  <c:v>20515</c:v>
                </c:pt>
                <c:pt idx="31">
                  <c:v>20116</c:v>
                </c:pt>
                <c:pt idx="32">
                  <c:v>19963</c:v>
                </c:pt>
                <c:pt idx="33">
                  <c:v>19810</c:v>
                </c:pt>
                <c:pt idx="34">
                  <c:v>20554</c:v>
                </c:pt>
                <c:pt idx="35">
                  <c:v>19610</c:v>
                </c:pt>
                <c:pt idx="36">
                  <c:v>20334</c:v>
                </c:pt>
                <c:pt idx="37">
                  <c:v>19352</c:v>
                </c:pt>
                <c:pt idx="38">
                  <c:v>19163</c:v>
                </c:pt>
                <c:pt idx="39">
                  <c:v>18519</c:v>
                </c:pt>
                <c:pt idx="40">
                  <c:v>18310</c:v>
                </c:pt>
                <c:pt idx="41">
                  <c:v>18670</c:v>
                </c:pt>
                <c:pt idx="42">
                  <c:v>18923</c:v>
                </c:pt>
                <c:pt idx="43">
                  <c:v>18261</c:v>
                </c:pt>
                <c:pt idx="44">
                  <c:v>17867</c:v>
                </c:pt>
                <c:pt idx="45">
                  <c:v>18641</c:v>
                </c:pt>
                <c:pt idx="46">
                  <c:v>18057</c:v>
                </c:pt>
                <c:pt idx="47">
                  <c:v>17988</c:v>
                </c:pt>
                <c:pt idx="48">
                  <c:v>17737</c:v>
                </c:pt>
                <c:pt idx="49">
                  <c:v>18132</c:v>
                </c:pt>
                <c:pt idx="50">
                  <c:v>17186</c:v>
                </c:pt>
                <c:pt idx="51">
                  <c:v>16753</c:v>
                </c:pt>
                <c:pt idx="52">
                  <c:v>17063</c:v>
                </c:pt>
                <c:pt idx="53">
                  <c:v>16337</c:v>
                </c:pt>
                <c:pt idx="54">
                  <c:v>16515</c:v>
                </c:pt>
                <c:pt idx="55">
                  <c:v>16133</c:v>
                </c:pt>
                <c:pt idx="56">
                  <c:v>16092</c:v>
                </c:pt>
                <c:pt idx="57">
                  <c:v>15791</c:v>
                </c:pt>
                <c:pt idx="58">
                  <c:v>15256</c:v>
                </c:pt>
                <c:pt idx="59">
                  <c:v>14865</c:v>
                </c:pt>
                <c:pt idx="60">
                  <c:v>14052</c:v>
                </c:pt>
                <c:pt idx="61">
                  <c:v>13907</c:v>
                </c:pt>
                <c:pt idx="62">
                  <c:v>13856</c:v>
                </c:pt>
                <c:pt idx="63">
                  <c:v>13535</c:v>
                </c:pt>
                <c:pt idx="64">
                  <c:v>13152</c:v>
                </c:pt>
                <c:pt idx="65">
                  <c:v>12433</c:v>
                </c:pt>
                <c:pt idx="66">
                  <c:v>12286</c:v>
                </c:pt>
                <c:pt idx="67">
                  <c:v>12272</c:v>
                </c:pt>
                <c:pt idx="68">
                  <c:v>12556</c:v>
                </c:pt>
                <c:pt idx="69">
                  <c:v>12102</c:v>
                </c:pt>
                <c:pt idx="70">
                  <c:v>11708</c:v>
                </c:pt>
                <c:pt idx="71">
                  <c:v>11740</c:v>
                </c:pt>
                <c:pt idx="72">
                  <c:v>10954</c:v>
                </c:pt>
                <c:pt idx="73">
                  <c:v>11083</c:v>
                </c:pt>
                <c:pt idx="74">
                  <c:v>11138</c:v>
                </c:pt>
                <c:pt idx="75">
                  <c:v>11184</c:v>
                </c:pt>
                <c:pt idx="76">
                  <c:v>11063</c:v>
                </c:pt>
                <c:pt idx="77">
                  <c:v>10842</c:v>
                </c:pt>
                <c:pt idx="78">
                  <c:v>10665</c:v>
                </c:pt>
                <c:pt idx="79">
                  <c:v>10633</c:v>
                </c:pt>
                <c:pt idx="80">
                  <c:v>10187</c:v>
                </c:pt>
                <c:pt idx="81">
                  <c:v>10442</c:v>
                </c:pt>
                <c:pt idx="82">
                  <c:v>11303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8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pt idx="82">
                  <c:v>2022</c:v>
                </c:pt>
              </c:numCache>
            </c:numRef>
          </c:xVal>
          <c:yVal>
            <c:numRef>
              <c:f>Admin!Deaths_female</c:f>
              <c:numCache>
                <c:formatCode>#,##0</c:formatCode>
                <c:ptCount val="83"/>
                <c:pt idx="0">
                  <c:v>1362</c:v>
                </c:pt>
                <c:pt idx="1">
                  <c:v>1594</c:v>
                </c:pt>
                <c:pt idx="2">
                  <c:v>1699</c:v>
                </c:pt>
                <c:pt idx="3">
                  <c:v>1722</c:v>
                </c:pt>
                <c:pt idx="4">
                  <c:v>1841</c:v>
                </c:pt>
                <c:pt idx="5">
                  <c:v>1827</c:v>
                </c:pt>
                <c:pt idx="6">
                  <c:v>2214</c:v>
                </c:pt>
                <c:pt idx="7">
                  <c:v>2389</c:v>
                </c:pt>
                <c:pt idx="8">
                  <c:v>2655</c:v>
                </c:pt>
                <c:pt idx="9">
                  <c:v>2656</c:v>
                </c:pt>
                <c:pt idx="10">
                  <c:v>3889</c:v>
                </c:pt>
                <c:pt idx="11">
                  <c:v>4336</c:v>
                </c:pt>
                <c:pt idx="12">
                  <c:v>4786</c:v>
                </c:pt>
                <c:pt idx="13">
                  <c:v>4943</c:v>
                </c:pt>
                <c:pt idx="14">
                  <c:v>5151</c:v>
                </c:pt>
                <c:pt idx="15">
                  <c:v>5394</c:v>
                </c:pt>
                <c:pt idx="16">
                  <c:v>5932</c:v>
                </c:pt>
                <c:pt idx="17">
                  <c:v>6018</c:v>
                </c:pt>
                <c:pt idx="18">
                  <c:v>6474</c:v>
                </c:pt>
                <c:pt idx="19">
                  <c:v>6916</c:v>
                </c:pt>
                <c:pt idx="20">
                  <c:v>7596</c:v>
                </c:pt>
                <c:pt idx="21">
                  <c:v>7894</c:v>
                </c:pt>
                <c:pt idx="22">
                  <c:v>8735</c:v>
                </c:pt>
                <c:pt idx="23">
                  <c:v>9264</c:v>
                </c:pt>
                <c:pt idx="24">
                  <c:v>10061</c:v>
                </c:pt>
                <c:pt idx="25">
                  <c:v>10188</c:v>
                </c:pt>
                <c:pt idx="26">
                  <c:v>11086</c:v>
                </c:pt>
                <c:pt idx="27">
                  <c:v>11042</c:v>
                </c:pt>
                <c:pt idx="28">
                  <c:v>13069</c:v>
                </c:pt>
                <c:pt idx="29">
                  <c:v>12768</c:v>
                </c:pt>
                <c:pt idx="30">
                  <c:v>13424</c:v>
                </c:pt>
                <c:pt idx="31">
                  <c:v>13457</c:v>
                </c:pt>
                <c:pt idx="32">
                  <c:v>13193</c:v>
                </c:pt>
                <c:pt idx="33">
                  <c:v>13178</c:v>
                </c:pt>
                <c:pt idx="34">
                  <c:v>14075</c:v>
                </c:pt>
                <c:pt idx="35">
                  <c:v>13121</c:v>
                </c:pt>
                <c:pt idx="36">
                  <c:v>13512</c:v>
                </c:pt>
                <c:pt idx="37">
                  <c:v>13323</c:v>
                </c:pt>
                <c:pt idx="38">
                  <c:v>13369</c:v>
                </c:pt>
                <c:pt idx="39">
                  <c:v>12418</c:v>
                </c:pt>
                <c:pt idx="40">
                  <c:v>12418</c:v>
                </c:pt>
                <c:pt idx="41">
                  <c:v>12763</c:v>
                </c:pt>
                <c:pt idx="42">
                  <c:v>13422</c:v>
                </c:pt>
                <c:pt idx="43">
                  <c:v>13127</c:v>
                </c:pt>
                <c:pt idx="44">
                  <c:v>13084</c:v>
                </c:pt>
                <c:pt idx="45">
                  <c:v>13962</c:v>
                </c:pt>
                <c:pt idx="46">
                  <c:v>13946</c:v>
                </c:pt>
                <c:pt idx="47">
                  <c:v>14105</c:v>
                </c:pt>
                <c:pt idx="48">
                  <c:v>13847</c:v>
                </c:pt>
                <c:pt idx="49">
                  <c:v>14507</c:v>
                </c:pt>
                <c:pt idx="50">
                  <c:v>13988</c:v>
                </c:pt>
                <c:pt idx="51">
                  <c:v>13570</c:v>
                </c:pt>
                <c:pt idx="52">
                  <c:v>14419</c:v>
                </c:pt>
                <c:pt idx="53">
                  <c:v>13425</c:v>
                </c:pt>
                <c:pt idx="54">
                  <c:v>14060</c:v>
                </c:pt>
                <c:pt idx="55">
                  <c:v>13480</c:v>
                </c:pt>
                <c:pt idx="56">
                  <c:v>13545</c:v>
                </c:pt>
                <c:pt idx="57">
                  <c:v>13666</c:v>
                </c:pt>
                <c:pt idx="58">
                  <c:v>13043</c:v>
                </c:pt>
                <c:pt idx="59">
                  <c:v>12745</c:v>
                </c:pt>
                <c:pt idx="60">
                  <c:v>12470</c:v>
                </c:pt>
                <c:pt idx="61">
                  <c:v>12328</c:v>
                </c:pt>
                <c:pt idx="62">
                  <c:v>12210</c:v>
                </c:pt>
                <c:pt idx="63">
                  <c:v>11906</c:v>
                </c:pt>
                <c:pt idx="64">
                  <c:v>11426</c:v>
                </c:pt>
                <c:pt idx="65">
                  <c:v>11137</c:v>
                </c:pt>
                <c:pt idx="66">
                  <c:v>10846</c:v>
                </c:pt>
                <c:pt idx="67">
                  <c:v>10676</c:v>
                </c:pt>
                <c:pt idx="68">
                  <c:v>11270</c:v>
                </c:pt>
                <c:pt idx="69">
                  <c:v>10498</c:v>
                </c:pt>
                <c:pt idx="70">
                  <c:v>9986</c:v>
                </c:pt>
                <c:pt idx="71">
                  <c:v>9785</c:v>
                </c:pt>
                <c:pt idx="72">
                  <c:v>9154</c:v>
                </c:pt>
                <c:pt idx="73">
                  <c:v>8775</c:v>
                </c:pt>
                <c:pt idx="74">
                  <c:v>9131</c:v>
                </c:pt>
                <c:pt idx="75">
                  <c:v>8742</c:v>
                </c:pt>
                <c:pt idx="76">
                  <c:v>8291</c:v>
                </c:pt>
                <c:pt idx="77">
                  <c:v>8201</c:v>
                </c:pt>
                <c:pt idx="78">
                  <c:v>7418</c:v>
                </c:pt>
                <c:pt idx="79">
                  <c:v>7368</c:v>
                </c:pt>
                <c:pt idx="80">
                  <c:v>6620</c:v>
                </c:pt>
                <c:pt idx="81">
                  <c:v>6977</c:v>
                </c:pt>
                <c:pt idx="82">
                  <c:v>7340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3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Coronary heart disease (ICD-10 I20–I25), by sex and year, 1940–2022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8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pt idx="82">
                  <c:v>2022</c:v>
                </c:pt>
              </c:numCache>
            </c:numRef>
          </c:xVal>
          <c:yVal>
            <c:numRef>
              <c:f>Admin!ASR_male</c:f>
              <c:numCache>
                <c:formatCode>0.0</c:formatCode>
                <c:ptCount val="83"/>
                <c:pt idx="0">
                  <c:v>136.59531000000001</c:v>
                </c:pt>
                <c:pt idx="1">
                  <c:v>140.43</c:v>
                </c:pt>
                <c:pt idx="2">
                  <c:v>147.65998999999999</c:v>
                </c:pt>
                <c:pt idx="3">
                  <c:v>156.51357999999999</c:v>
                </c:pt>
                <c:pt idx="4">
                  <c:v>153.02311</c:v>
                </c:pt>
                <c:pt idx="5">
                  <c:v>162.00217000000001</c:v>
                </c:pt>
                <c:pt idx="6">
                  <c:v>188.01844</c:v>
                </c:pt>
                <c:pt idx="7">
                  <c:v>195.0411</c:v>
                </c:pt>
                <c:pt idx="8">
                  <c:v>208.73750000000001</c:v>
                </c:pt>
                <c:pt idx="9">
                  <c:v>216.74437</c:v>
                </c:pt>
                <c:pt idx="10">
                  <c:v>286.96381000000002</c:v>
                </c:pt>
                <c:pt idx="11">
                  <c:v>316.43324000000001</c:v>
                </c:pt>
                <c:pt idx="12">
                  <c:v>340.74329</c:v>
                </c:pt>
                <c:pt idx="13">
                  <c:v>338.86880000000002</c:v>
                </c:pt>
                <c:pt idx="14">
                  <c:v>353.68732</c:v>
                </c:pt>
                <c:pt idx="15">
                  <c:v>364.4579</c:v>
                </c:pt>
                <c:pt idx="16">
                  <c:v>388.29077000000001</c:v>
                </c:pt>
                <c:pt idx="17">
                  <c:v>360.03174000000001</c:v>
                </c:pt>
                <c:pt idx="18">
                  <c:v>382.87641000000002</c:v>
                </c:pt>
                <c:pt idx="19">
                  <c:v>415.53352000000001</c:v>
                </c:pt>
                <c:pt idx="20">
                  <c:v>434.81365</c:v>
                </c:pt>
                <c:pt idx="21">
                  <c:v>441.46906999999999</c:v>
                </c:pt>
                <c:pt idx="22">
                  <c:v>474.14155</c:v>
                </c:pt>
                <c:pt idx="23">
                  <c:v>485.33141000000001</c:v>
                </c:pt>
                <c:pt idx="24">
                  <c:v>501.73146000000003</c:v>
                </c:pt>
                <c:pt idx="25">
                  <c:v>508.35705000000002</c:v>
                </c:pt>
                <c:pt idx="26">
                  <c:v>525.27067999999997</c:v>
                </c:pt>
                <c:pt idx="27">
                  <c:v>517.61585000000002</c:v>
                </c:pt>
                <c:pt idx="28">
                  <c:v>589.22807999999998</c:v>
                </c:pt>
                <c:pt idx="29">
                  <c:v>563.07470999999998</c:v>
                </c:pt>
                <c:pt idx="30">
                  <c:v>574.71709999999996</c:v>
                </c:pt>
                <c:pt idx="31">
                  <c:v>539.90544</c:v>
                </c:pt>
                <c:pt idx="32">
                  <c:v>526.31295</c:v>
                </c:pt>
                <c:pt idx="33">
                  <c:v>509.01781999999997</c:v>
                </c:pt>
                <c:pt idx="34">
                  <c:v>525.8673</c:v>
                </c:pt>
                <c:pt idx="35">
                  <c:v>484.49268999999998</c:v>
                </c:pt>
                <c:pt idx="36">
                  <c:v>498.94326999999998</c:v>
                </c:pt>
                <c:pt idx="37">
                  <c:v>456.84104000000002</c:v>
                </c:pt>
                <c:pt idx="38">
                  <c:v>448.65739000000002</c:v>
                </c:pt>
                <c:pt idx="39">
                  <c:v>420.15866</c:v>
                </c:pt>
                <c:pt idx="40">
                  <c:v>409.38076000000001</c:v>
                </c:pt>
                <c:pt idx="41">
                  <c:v>408.13526000000002</c:v>
                </c:pt>
                <c:pt idx="42">
                  <c:v>406.2987</c:v>
                </c:pt>
                <c:pt idx="43">
                  <c:v>380.82623999999998</c:v>
                </c:pt>
                <c:pt idx="44">
                  <c:v>364.19330000000002</c:v>
                </c:pt>
                <c:pt idx="45">
                  <c:v>372.79347999999999</c:v>
                </c:pt>
                <c:pt idx="46">
                  <c:v>347.36216000000002</c:v>
                </c:pt>
                <c:pt idx="47">
                  <c:v>337.83132999999998</c:v>
                </c:pt>
                <c:pt idx="48">
                  <c:v>323.54131000000001</c:v>
                </c:pt>
                <c:pt idx="49">
                  <c:v>326.77766000000003</c:v>
                </c:pt>
                <c:pt idx="50">
                  <c:v>300.80115999999998</c:v>
                </c:pt>
                <c:pt idx="51">
                  <c:v>285.11768999999998</c:v>
                </c:pt>
                <c:pt idx="52">
                  <c:v>284.23302000000001</c:v>
                </c:pt>
                <c:pt idx="53">
                  <c:v>264.45222999999999</c:v>
                </c:pt>
                <c:pt idx="54">
                  <c:v>262.62049000000002</c:v>
                </c:pt>
                <c:pt idx="55">
                  <c:v>249.01383000000001</c:v>
                </c:pt>
                <c:pt idx="56">
                  <c:v>241.43186</c:v>
                </c:pt>
                <c:pt idx="57">
                  <c:v>229.87427</c:v>
                </c:pt>
                <c:pt idx="58">
                  <c:v>214.93651</c:v>
                </c:pt>
                <c:pt idx="59">
                  <c:v>203.12753000000001</c:v>
                </c:pt>
                <c:pt idx="60">
                  <c:v>185.72416000000001</c:v>
                </c:pt>
                <c:pt idx="61">
                  <c:v>176.94013000000001</c:v>
                </c:pt>
                <c:pt idx="62">
                  <c:v>171.90072000000001</c:v>
                </c:pt>
                <c:pt idx="63">
                  <c:v>163.82308</c:v>
                </c:pt>
                <c:pt idx="64">
                  <c:v>154.66370000000001</c:v>
                </c:pt>
                <c:pt idx="65">
                  <c:v>140.74784</c:v>
                </c:pt>
                <c:pt idx="66">
                  <c:v>134.87987000000001</c:v>
                </c:pt>
                <c:pt idx="67">
                  <c:v>129.32144</c:v>
                </c:pt>
                <c:pt idx="68">
                  <c:v>128.21171000000001</c:v>
                </c:pt>
                <c:pt idx="69">
                  <c:v>119.39035</c:v>
                </c:pt>
                <c:pt idx="70">
                  <c:v>111.41197</c:v>
                </c:pt>
                <c:pt idx="71">
                  <c:v>107.58046</c:v>
                </c:pt>
                <c:pt idx="72">
                  <c:v>96.907296000000002</c:v>
                </c:pt>
                <c:pt idx="73">
                  <c:v>94.449696000000003</c:v>
                </c:pt>
                <c:pt idx="74">
                  <c:v>91.758685999999997</c:v>
                </c:pt>
                <c:pt idx="75">
                  <c:v>89.367327000000003</c:v>
                </c:pt>
                <c:pt idx="76">
                  <c:v>85.500032000000004</c:v>
                </c:pt>
                <c:pt idx="77">
                  <c:v>81.389914000000005</c:v>
                </c:pt>
                <c:pt idx="78">
                  <c:v>77.682232999999997</c:v>
                </c:pt>
                <c:pt idx="79">
                  <c:v>75.121864000000002</c:v>
                </c:pt>
                <c:pt idx="80">
                  <c:v>69.606880000000004</c:v>
                </c:pt>
                <c:pt idx="81">
                  <c:v>69.113973999999999</c:v>
                </c:pt>
                <c:pt idx="82">
                  <c:v>72.432199999999995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8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pt idx="82">
                  <c:v>2022</c:v>
                </c:pt>
              </c:numCache>
            </c:numRef>
          </c:xVal>
          <c:yVal>
            <c:numRef>
              <c:f>Admin!ASR_female</c:f>
              <c:numCache>
                <c:formatCode>0.0</c:formatCode>
                <c:ptCount val="83"/>
                <c:pt idx="0">
                  <c:v>63.810234999999999</c:v>
                </c:pt>
                <c:pt idx="1">
                  <c:v>72.093586999999999</c:v>
                </c:pt>
                <c:pt idx="2">
                  <c:v>74.902219000000002</c:v>
                </c:pt>
                <c:pt idx="3">
                  <c:v>74.122962000000001</c:v>
                </c:pt>
                <c:pt idx="4">
                  <c:v>75.453294999999997</c:v>
                </c:pt>
                <c:pt idx="5">
                  <c:v>74.316433000000004</c:v>
                </c:pt>
                <c:pt idx="6">
                  <c:v>87.638728</c:v>
                </c:pt>
                <c:pt idx="7">
                  <c:v>92.030169000000001</c:v>
                </c:pt>
                <c:pt idx="8">
                  <c:v>99.887443000000005</c:v>
                </c:pt>
                <c:pt idx="9">
                  <c:v>97.122511000000003</c:v>
                </c:pt>
                <c:pt idx="10">
                  <c:v>140.05431999999999</c:v>
                </c:pt>
                <c:pt idx="11">
                  <c:v>155.85310000000001</c:v>
                </c:pt>
                <c:pt idx="12">
                  <c:v>166.40244999999999</c:v>
                </c:pt>
                <c:pt idx="13">
                  <c:v>167.98452</c:v>
                </c:pt>
                <c:pt idx="14">
                  <c:v>170.95354</c:v>
                </c:pt>
                <c:pt idx="15">
                  <c:v>172.57908</c:v>
                </c:pt>
                <c:pt idx="16">
                  <c:v>187.99773999999999</c:v>
                </c:pt>
                <c:pt idx="17">
                  <c:v>184.43979999999999</c:v>
                </c:pt>
                <c:pt idx="18">
                  <c:v>193.64666</c:v>
                </c:pt>
                <c:pt idx="19">
                  <c:v>201.17466999999999</c:v>
                </c:pt>
                <c:pt idx="20">
                  <c:v>213.56282999999999</c:v>
                </c:pt>
                <c:pt idx="21">
                  <c:v>217.86407</c:v>
                </c:pt>
                <c:pt idx="22">
                  <c:v>233.07826</c:v>
                </c:pt>
                <c:pt idx="23">
                  <c:v>239.09737999999999</c:v>
                </c:pt>
                <c:pt idx="24">
                  <c:v>253.05088000000001</c:v>
                </c:pt>
                <c:pt idx="25">
                  <c:v>248.29653999999999</c:v>
                </c:pt>
                <c:pt idx="26">
                  <c:v>263.17034000000001</c:v>
                </c:pt>
                <c:pt idx="27">
                  <c:v>257.80032999999997</c:v>
                </c:pt>
                <c:pt idx="28">
                  <c:v>304.28239000000002</c:v>
                </c:pt>
                <c:pt idx="29">
                  <c:v>290.02665999999999</c:v>
                </c:pt>
                <c:pt idx="30">
                  <c:v>297.86718000000002</c:v>
                </c:pt>
                <c:pt idx="31">
                  <c:v>287.12092999999999</c:v>
                </c:pt>
                <c:pt idx="32">
                  <c:v>274.45607999999999</c:v>
                </c:pt>
                <c:pt idx="33">
                  <c:v>267.99585999999999</c:v>
                </c:pt>
                <c:pt idx="34">
                  <c:v>278.37587000000002</c:v>
                </c:pt>
                <c:pt idx="35">
                  <c:v>251.45273</c:v>
                </c:pt>
                <c:pt idx="36">
                  <c:v>251.33233000000001</c:v>
                </c:pt>
                <c:pt idx="37">
                  <c:v>241.70336</c:v>
                </c:pt>
                <c:pt idx="38">
                  <c:v>236.29374000000001</c:v>
                </c:pt>
                <c:pt idx="39">
                  <c:v>213.5258</c:v>
                </c:pt>
                <c:pt idx="40">
                  <c:v>207.14831000000001</c:v>
                </c:pt>
                <c:pt idx="41">
                  <c:v>205.79872</c:v>
                </c:pt>
                <c:pt idx="42">
                  <c:v>210.46835999999999</c:v>
                </c:pt>
                <c:pt idx="43">
                  <c:v>199.45320000000001</c:v>
                </c:pt>
                <c:pt idx="44">
                  <c:v>192.19983999999999</c:v>
                </c:pt>
                <c:pt idx="45">
                  <c:v>198.71039999999999</c:v>
                </c:pt>
                <c:pt idx="46">
                  <c:v>190.96063000000001</c:v>
                </c:pt>
                <c:pt idx="47">
                  <c:v>187.98050000000001</c:v>
                </c:pt>
                <c:pt idx="48">
                  <c:v>179.65378999999999</c:v>
                </c:pt>
                <c:pt idx="49">
                  <c:v>183.23326</c:v>
                </c:pt>
                <c:pt idx="50">
                  <c:v>172.02010999999999</c:v>
                </c:pt>
                <c:pt idx="51">
                  <c:v>161.74749</c:v>
                </c:pt>
                <c:pt idx="52">
                  <c:v>166.70803000000001</c:v>
                </c:pt>
                <c:pt idx="53">
                  <c:v>150.07485</c:v>
                </c:pt>
                <c:pt idx="54">
                  <c:v>152.09466</c:v>
                </c:pt>
                <c:pt idx="55">
                  <c:v>141.05319</c:v>
                </c:pt>
                <c:pt idx="56">
                  <c:v>136.70048</c:v>
                </c:pt>
                <c:pt idx="57">
                  <c:v>132.86957000000001</c:v>
                </c:pt>
                <c:pt idx="58">
                  <c:v>122.70401</c:v>
                </c:pt>
                <c:pt idx="59">
                  <c:v>115.48535</c:v>
                </c:pt>
                <c:pt idx="60">
                  <c:v>108.68473</c:v>
                </c:pt>
                <c:pt idx="61">
                  <c:v>103.15363000000001</c:v>
                </c:pt>
                <c:pt idx="62">
                  <c:v>98.983248000000003</c:v>
                </c:pt>
                <c:pt idx="63">
                  <c:v>94.059794999999994</c:v>
                </c:pt>
                <c:pt idx="64">
                  <c:v>87.885424</c:v>
                </c:pt>
                <c:pt idx="65">
                  <c:v>82.659457000000003</c:v>
                </c:pt>
                <c:pt idx="66">
                  <c:v>77.816077000000007</c:v>
                </c:pt>
                <c:pt idx="67">
                  <c:v>73.798759000000004</c:v>
                </c:pt>
                <c:pt idx="68">
                  <c:v>75.668432999999993</c:v>
                </c:pt>
                <c:pt idx="69">
                  <c:v>68.302503000000002</c:v>
                </c:pt>
                <c:pt idx="70">
                  <c:v>62.721077000000001</c:v>
                </c:pt>
                <c:pt idx="71">
                  <c:v>59.319538000000001</c:v>
                </c:pt>
                <c:pt idx="72">
                  <c:v>53.829554999999999</c:v>
                </c:pt>
                <c:pt idx="73">
                  <c:v>50.294179</c:v>
                </c:pt>
                <c:pt idx="74">
                  <c:v>51.150627</c:v>
                </c:pt>
                <c:pt idx="75">
                  <c:v>47.982427000000001</c:v>
                </c:pt>
                <c:pt idx="76">
                  <c:v>44.632883</c:v>
                </c:pt>
                <c:pt idx="77">
                  <c:v>43.404792999999998</c:v>
                </c:pt>
                <c:pt idx="78">
                  <c:v>38.748271000000003</c:v>
                </c:pt>
                <c:pt idx="79">
                  <c:v>37.698197999999998</c:v>
                </c:pt>
                <c:pt idx="80">
                  <c:v>32.971524000000002</c:v>
                </c:pt>
                <c:pt idx="81">
                  <c:v>33.905608000000001</c:v>
                </c:pt>
                <c:pt idx="82">
                  <c:v>35.035187999999998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3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Coronary heart disease (ICD-10 I20–I25),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0.3546376</c:v>
                </c:pt>
                <c:pt idx="5">
                  <c:v>0.86528490000000002</c:v>
                </c:pt>
                <c:pt idx="6">
                  <c:v>3.0603113</c:v>
                </c:pt>
                <c:pt idx="7">
                  <c:v>6.1679228000000004</c:v>
                </c:pt>
                <c:pt idx="8">
                  <c:v>15.562519999999999</c:v>
                </c:pt>
                <c:pt idx="9">
                  <c:v>23.907686000000002</c:v>
                </c:pt>
                <c:pt idx="10">
                  <c:v>44.845418000000002</c:v>
                </c:pt>
                <c:pt idx="11">
                  <c:v>66.929703000000003</c:v>
                </c:pt>
                <c:pt idx="12">
                  <c:v>108.3349</c:v>
                </c:pt>
                <c:pt idx="13">
                  <c:v>144.74318</c:v>
                </c:pt>
                <c:pt idx="14">
                  <c:v>216.45099999999999</c:v>
                </c:pt>
                <c:pt idx="15">
                  <c:v>361.14190000000002</c:v>
                </c:pt>
                <c:pt idx="16">
                  <c:v>591.65687000000003</c:v>
                </c:pt>
                <c:pt idx="17">
                  <c:v>1887.2295999999999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0.22159019999999999</c:v>
                </c:pt>
                <c:pt idx="6">
                  <c:v>1.1363471999999999</c:v>
                </c:pt>
                <c:pt idx="7">
                  <c:v>1.1528513</c:v>
                </c:pt>
                <c:pt idx="8">
                  <c:v>4.0554226</c:v>
                </c:pt>
                <c:pt idx="9">
                  <c:v>6.8342606000000004</c:v>
                </c:pt>
                <c:pt idx="10">
                  <c:v>12.860480000000001</c:v>
                </c:pt>
                <c:pt idx="11">
                  <c:v>18.070250999999999</c:v>
                </c:pt>
                <c:pt idx="12">
                  <c:v>24.123062000000001</c:v>
                </c:pt>
                <c:pt idx="13">
                  <c:v>36.262827000000001</c:v>
                </c:pt>
                <c:pt idx="14">
                  <c:v>73.769538999999995</c:v>
                </c:pt>
                <c:pt idx="15">
                  <c:v>129.02572000000001</c:v>
                </c:pt>
                <c:pt idx="16">
                  <c:v>297.52249999999998</c:v>
                </c:pt>
                <c:pt idx="17">
                  <c:v>1392.4475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Coronary heart disease (ICD-10 I20–I25),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-3</c:v>
                </c:pt>
                <c:pt idx="5">
                  <c:v>-8</c:v>
                </c:pt>
                <c:pt idx="6">
                  <c:v>-29</c:v>
                </c:pt>
                <c:pt idx="7">
                  <c:v>-58</c:v>
                </c:pt>
                <c:pt idx="8">
                  <c:v>-131</c:v>
                </c:pt>
                <c:pt idx="9">
                  <c:v>-192</c:v>
                </c:pt>
                <c:pt idx="10">
                  <c:v>-365</c:v>
                </c:pt>
                <c:pt idx="11">
                  <c:v>-505</c:v>
                </c:pt>
                <c:pt idx="12">
                  <c:v>-786</c:v>
                </c:pt>
                <c:pt idx="13">
                  <c:v>-908</c:v>
                </c:pt>
                <c:pt idx="14">
                  <c:v>-1193</c:v>
                </c:pt>
                <c:pt idx="15">
                  <c:v>-1512</c:v>
                </c:pt>
                <c:pt idx="16">
                  <c:v>-1540</c:v>
                </c:pt>
                <c:pt idx="17">
                  <c:v>-4073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2</c:v>
                </c:pt>
                <c:pt idx="6">
                  <c:v>11</c:v>
                </c:pt>
                <c:pt idx="7">
                  <c:v>11</c:v>
                </c:pt>
                <c:pt idx="8">
                  <c:v>35</c:v>
                </c:pt>
                <c:pt idx="9">
                  <c:v>56</c:v>
                </c:pt>
                <c:pt idx="10">
                  <c:v>108</c:v>
                </c:pt>
                <c:pt idx="11">
                  <c:v>141</c:v>
                </c:pt>
                <c:pt idx="12">
                  <c:v>185</c:v>
                </c:pt>
                <c:pt idx="13">
                  <c:v>245</c:v>
                </c:pt>
                <c:pt idx="14">
                  <c:v>438</c:v>
                </c:pt>
                <c:pt idx="15">
                  <c:v>586</c:v>
                </c:pt>
                <c:pt idx="16">
                  <c:v>908</c:v>
                </c:pt>
                <c:pt idx="17">
                  <c:v>4614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Coronary heart disease (ICD-10 I20–I25), 1940–2022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221</v>
      </c>
    </row>
    <row r="26" spans="1:3" ht="15.75">
      <c r="A26" s="149"/>
      <c r="B26" s="169" t="s">
        <v>104</v>
      </c>
      <c r="C26" s="3" t="s">
        <v>222</v>
      </c>
    </row>
    <row r="27" spans="1:3" ht="15.75">
      <c r="A27" s="149"/>
      <c r="B27" s="170" t="s">
        <v>105</v>
      </c>
      <c r="C27" s="3" t="s">
        <v>223</v>
      </c>
    </row>
    <row r="28" spans="1:3" ht="15.75">
      <c r="A28" s="149"/>
      <c r="B28" s="171" t="s">
        <v>106</v>
      </c>
      <c r="C28" s="3">
        <v>420</v>
      </c>
    </row>
    <row r="29" spans="1:3" ht="15.75">
      <c r="A29" s="149"/>
      <c r="B29" s="172" t="s">
        <v>107</v>
      </c>
      <c r="C29" s="3" t="s">
        <v>224</v>
      </c>
    </row>
    <row r="30" spans="1:3" ht="15.75">
      <c r="A30" s="149"/>
      <c r="B30" s="173" t="s">
        <v>108</v>
      </c>
      <c r="C30" s="3" t="s">
        <v>224</v>
      </c>
    </row>
    <row r="31" spans="1:3" ht="15.75">
      <c r="A31" s="149"/>
      <c r="B31" s="174" t="s">
        <v>109</v>
      </c>
      <c r="C31" s="3" t="s">
        <v>225</v>
      </c>
    </row>
    <row r="32" spans="1:3" ht="15.75">
      <c r="A32" s="149"/>
      <c r="B32" s="164" t="s">
        <v>50</v>
      </c>
    </row>
    <row r="33" spans="1:3" ht="15.75">
      <c r="A33" s="149"/>
      <c r="B33" s="147" t="s">
        <v>226</v>
      </c>
    </row>
    <row r="34" spans="1:3" ht="15.75">
      <c r="A34" s="149"/>
      <c r="B34" s="164" t="s">
        <v>57</v>
      </c>
      <c r="C34" s="76" t="s">
        <v>58</v>
      </c>
    </row>
    <row r="35" spans="1:3" ht="15.75">
      <c r="A35" s="149"/>
      <c r="B35" s="56">
        <v>1.01</v>
      </c>
      <c r="C35" s="55" t="s">
        <v>227</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Coronary heart disease (ICD-10 I20–I25), 1940–2022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Coronary heart disease (ICD-10 I20–I25), 1940–2022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Coronary heart disease (ICD-10 I20–I25) in Australia, 1940–2022.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1940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1940</v>
      </c>
      <c r="D10" s="28"/>
      <c r="E10" s="28"/>
      <c r="F10" s="28"/>
      <c r="G10" s="64">
        <v>2022</v>
      </c>
      <c r="H10" s="28"/>
      <c r="I10" s="28"/>
      <c r="J10" s="233" t="s">
        <v>116</v>
      </c>
      <c r="K10" s="60"/>
      <c r="L10" s="224" t="str">
        <f>Admin!$C$191</f>
        <v>1940 – 2022</v>
      </c>
      <c r="M10" s="227">
        <f>Admin!F$187</f>
        <v>-7.706392082514002E-3</v>
      </c>
      <c r="N10" s="227">
        <f>Admin!G$187</f>
        <v>-7.2850499600644048E-3</v>
      </c>
      <c r="O10" s="227">
        <f>Admin!H$187</f>
        <v>-7.7194295944723601E-3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1940 – 2022</v>
      </c>
      <c r="M12" s="227">
        <f>Admin!F$186</f>
        <v>-0.46973142782135063</v>
      </c>
      <c r="N12" s="227">
        <f>Admin!G$186</f>
        <v>-0.45094720306233005</v>
      </c>
      <c r="O12" s="227">
        <f>Admin!H$186</f>
        <v>-0.47030242398367506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Coronary heart disease (ICD-10 I20–I25) in Australia, 1940–2022,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1940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1940</v>
      </c>
      <c r="D34" s="17"/>
      <c r="E34" s="64">
        <v>2022</v>
      </c>
      <c r="F34" s="17"/>
      <c r="G34" s="64" t="s">
        <v>6</v>
      </c>
      <c r="H34" s="17"/>
      <c r="I34" s="65" t="s">
        <v>23</v>
      </c>
      <c r="J34" s="52"/>
      <c r="K34" s="52"/>
      <c r="L34" s="240" t="str">
        <f>Admin!$C$219</f>
        <v>1940 – 2022</v>
      </c>
      <c r="M34" s="244">
        <f ca="1">Admin!F$215</f>
        <v>178.43393747755124</v>
      </c>
      <c r="N34" s="244">
        <f ca="1">Admin!G$215</f>
        <v>126.45091330339409</v>
      </c>
      <c r="O34" s="244">
        <f ca="1">Admin!H$215</f>
        <v>152.40714488612232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v>3048</v>
      </c>
      <c r="D47" s="74">
        <v>85.748045000000005</v>
      </c>
      <c r="E47" s="74">
        <v>136.59531000000001</v>
      </c>
      <c r="F47" s="74" t="s">
        <v>24</v>
      </c>
      <c r="G47" s="74">
        <v>158.55721</v>
      </c>
      <c r="H47" s="74">
        <v>96.077290000000005</v>
      </c>
      <c r="I47" s="74">
        <v>84.559769000000003</v>
      </c>
      <c r="J47" s="74">
        <v>64.944226</v>
      </c>
      <c r="K47" s="74" t="s">
        <v>24</v>
      </c>
      <c r="L47" s="74">
        <v>22.027895999999998</v>
      </c>
      <c r="M47" s="74">
        <v>7.8947368000000004</v>
      </c>
      <c r="N47" s="73">
        <v>34065</v>
      </c>
      <c r="O47" s="210">
        <v>9.7918882000000007</v>
      </c>
      <c r="P47" s="210">
        <v>4.5200176000000001</v>
      </c>
      <c r="R47" s="85">
        <v>1940</v>
      </c>
      <c r="S47" s="73">
        <v>1362</v>
      </c>
      <c r="T47" s="74">
        <v>39.082901</v>
      </c>
      <c r="U47" s="74">
        <v>63.810234999999999</v>
      </c>
      <c r="V47" s="74" t="s">
        <v>24</v>
      </c>
      <c r="W47" s="74">
        <v>74.824988000000005</v>
      </c>
      <c r="X47" s="74">
        <v>42.283786999999997</v>
      </c>
      <c r="Y47" s="74">
        <v>35.998432000000001</v>
      </c>
      <c r="Z47" s="74">
        <v>68.759178000000006</v>
      </c>
      <c r="AA47" s="74" t="s">
        <v>24</v>
      </c>
      <c r="AB47" s="74">
        <v>12.118516</v>
      </c>
      <c r="AC47" s="74">
        <v>4.5741537000000001</v>
      </c>
      <c r="AD47" s="73">
        <v>10990</v>
      </c>
      <c r="AE47" s="210">
        <v>3.2336844999999999</v>
      </c>
      <c r="AF47" s="210">
        <v>2.0169763999999999</v>
      </c>
      <c r="AH47" s="85">
        <v>1940</v>
      </c>
      <c r="AI47" s="73">
        <v>4410</v>
      </c>
      <c r="AJ47" s="74">
        <v>62.646495000000002</v>
      </c>
      <c r="AK47" s="74">
        <v>98.993735999999998</v>
      </c>
      <c r="AL47" s="74" t="s">
        <v>24</v>
      </c>
      <c r="AM47" s="74">
        <v>115.18593</v>
      </c>
      <c r="AN47" s="74">
        <v>68.510496000000003</v>
      </c>
      <c r="AO47" s="74">
        <v>59.755828999999999</v>
      </c>
      <c r="AP47" s="74">
        <v>66.122449000000003</v>
      </c>
      <c r="AQ47" s="74" t="s">
        <v>24</v>
      </c>
      <c r="AR47" s="74">
        <v>17.586537</v>
      </c>
      <c r="AS47" s="74">
        <v>6.4488769000000001</v>
      </c>
      <c r="AT47" s="73">
        <v>45055</v>
      </c>
      <c r="AU47" s="210">
        <v>6.5510723000000004</v>
      </c>
      <c r="AV47" s="210">
        <v>3.4697127000000001</v>
      </c>
      <c r="AW47" s="74">
        <v>2.1406489</v>
      </c>
      <c r="AY47" s="85">
        <v>1940</v>
      </c>
    </row>
    <row r="48" spans="2:51">
      <c r="B48" s="85">
        <v>1941</v>
      </c>
      <c r="C48" s="73">
        <v>3234</v>
      </c>
      <c r="D48" s="74">
        <v>90.221788000000004</v>
      </c>
      <c r="E48" s="74">
        <v>140.43</v>
      </c>
      <c r="F48" s="74" t="s">
        <v>24</v>
      </c>
      <c r="G48" s="74">
        <v>162.05655999999999</v>
      </c>
      <c r="H48" s="74">
        <v>98.963184999999996</v>
      </c>
      <c r="I48" s="74">
        <v>87.193016</v>
      </c>
      <c r="J48" s="74">
        <v>65.115955</v>
      </c>
      <c r="K48" s="74" t="s">
        <v>24</v>
      </c>
      <c r="L48" s="74">
        <v>22.320381000000001</v>
      </c>
      <c r="M48" s="74">
        <v>8.2062472999999994</v>
      </c>
      <c r="N48" s="73">
        <v>35437.5</v>
      </c>
      <c r="O48" s="210">
        <v>10.107384</v>
      </c>
      <c r="P48" s="210">
        <v>4.6736829999999996</v>
      </c>
      <c r="R48" s="85">
        <v>1941</v>
      </c>
      <c r="S48" s="73">
        <v>1594</v>
      </c>
      <c r="T48" s="74">
        <v>45.214727000000003</v>
      </c>
      <c r="U48" s="74">
        <v>72.093586999999999</v>
      </c>
      <c r="V48" s="74" t="s">
        <v>24</v>
      </c>
      <c r="W48" s="74">
        <v>84.262524999999997</v>
      </c>
      <c r="X48" s="74">
        <v>47.733927000000001</v>
      </c>
      <c r="Y48" s="74">
        <v>40.296483000000002</v>
      </c>
      <c r="Z48" s="74">
        <v>68.833123999999998</v>
      </c>
      <c r="AA48" s="74" t="s">
        <v>24</v>
      </c>
      <c r="AB48" s="74">
        <v>12.802185</v>
      </c>
      <c r="AC48" s="74">
        <v>5.0177858000000004</v>
      </c>
      <c r="AD48" s="73">
        <v>12877.5</v>
      </c>
      <c r="AE48" s="210">
        <v>3.7486899999999999</v>
      </c>
      <c r="AF48" s="210">
        <v>2.2622963999999999</v>
      </c>
      <c r="AH48" s="85">
        <v>1941</v>
      </c>
      <c r="AI48" s="73">
        <v>4828</v>
      </c>
      <c r="AJ48" s="74">
        <v>67.905315000000002</v>
      </c>
      <c r="AK48" s="74">
        <v>105.17093</v>
      </c>
      <c r="AL48" s="74" t="s">
        <v>24</v>
      </c>
      <c r="AM48" s="74">
        <v>121.83008</v>
      </c>
      <c r="AN48" s="74">
        <v>72.708532000000005</v>
      </c>
      <c r="AO48" s="74">
        <v>63.212046000000001</v>
      </c>
      <c r="AP48" s="74">
        <v>66.343205999999995</v>
      </c>
      <c r="AQ48" s="74" t="s">
        <v>24</v>
      </c>
      <c r="AR48" s="74">
        <v>17.921306999999999</v>
      </c>
      <c r="AS48" s="74">
        <v>6.7831853000000004</v>
      </c>
      <c r="AT48" s="73">
        <v>48315</v>
      </c>
      <c r="AU48" s="210">
        <v>6.9605116999999996</v>
      </c>
      <c r="AV48" s="210">
        <v>3.6396644999999999</v>
      </c>
      <c r="AW48" s="74">
        <v>1.9478848</v>
      </c>
      <c r="AY48" s="85">
        <v>1941</v>
      </c>
    </row>
    <row r="49" spans="2:51">
      <c r="B49" s="85">
        <v>1942</v>
      </c>
      <c r="C49" s="73">
        <v>3442</v>
      </c>
      <c r="D49" s="74">
        <v>95.248637000000002</v>
      </c>
      <c r="E49" s="74">
        <v>147.65998999999999</v>
      </c>
      <c r="F49" s="74" t="s">
        <v>24</v>
      </c>
      <c r="G49" s="74">
        <v>171.07221999999999</v>
      </c>
      <c r="H49" s="74">
        <v>103.87568</v>
      </c>
      <c r="I49" s="74">
        <v>91.319068000000001</v>
      </c>
      <c r="J49" s="74">
        <v>65.361707999999993</v>
      </c>
      <c r="K49" s="74" t="s">
        <v>24</v>
      </c>
      <c r="L49" s="74">
        <v>21.538076</v>
      </c>
      <c r="M49" s="74">
        <v>8.2766248999999998</v>
      </c>
      <c r="N49" s="73">
        <v>37137.5</v>
      </c>
      <c r="O49" s="210">
        <v>10.508036000000001</v>
      </c>
      <c r="P49" s="210">
        <v>4.8499945999999996</v>
      </c>
      <c r="R49" s="85">
        <v>1942</v>
      </c>
      <c r="S49" s="73">
        <v>1699</v>
      </c>
      <c r="T49" s="74">
        <v>47.631062999999997</v>
      </c>
      <c r="U49" s="74">
        <v>74.902219000000002</v>
      </c>
      <c r="V49" s="74" t="s">
        <v>24</v>
      </c>
      <c r="W49" s="74">
        <v>87.720623000000003</v>
      </c>
      <c r="X49" s="74">
        <v>49.570535</v>
      </c>
      <c r="Y49" s="74">
        <v>42.097065999999998</v>
      </c>
      <c r="Z49" s="74">
        <v>69.289287999999999</v>
      </c>
      <c r="AA49" s="74" t="s">
        <v>24</v>
      </c>
      <c r="AB49" s="74">
        <v>12.486219999999999</v>
      </c>
      <c r="AC49" s="74">
        <v>5.0559456999999997</v>
      </c>
      <c r="AD49" s="73">
        <v>12925</v>
      </c>
      <c r="AE49" s="210">
        <v>3.7208163999999999</v>
      </c>
      <c r="AF49" s="210">
        <v>2.1850578999999999</v>
      </c>
      <c r="AH49" s="85">
        <v>1942</v>
      </c>
      <c r="AI49" s="73">
        <v>5141</v>
      </c>
      <c r="AJ49" s="74">
        <v>71.594690999999997</v>
      </c>
      <c r="AK49" s="74">
        <v>109.94714999999999</v>
      </c>
      <c r="AL49" s="74" t="s">
        <v>24</v>
      </c>
      <c r="AM49" s="74">
        <v>127.77705</v>
      </c>
      <c r="AN49" s="74">
        <v>75.932801999999995</v>
      </c>
      <c r="AO49" s="74">
        <v>66.075513000000001</v>
      </c>
      <c r="AP49" s="74">
        <v>66.659696999999994</v>
      </c>
      <c r="AQ49" s="74" t="s">
        <v>24</v>
      </c>
      <c r="AR49" s="74">
        <v>17.375287</v>
      </c>
      <c r="AS49" s="74">
        <v>6.8372545000000002</v>
      </c>
      <c r="AT49" s="73">
        <v>50062.5</v>
      </c>
      <c r="AU49" s="210">
        <v>7.1437235000000001</v>
      </c>
      <c r="AV49" s="210">
        <v>3.6885517999999999</v>
      </c>
      <c r="AW49" s="74">
        <v>1.9713700000000001</v>
      </c>
      <c r="AY49" s="85">
        <v>1942</v>
      </c>
    </row>
    <row r="50" spans="2:51">
      <c r="B50" s="85">
        <v>1943</v>
      </c>
      <c r="C50" s="73">
        <v>3643</v>
      </c>
      <c r="D50" s="74">
        <v>100.23663000000001</v>
      </c>
      <c r="E50" s="74">
        <v>156.51357999999999</v>
      </c>
      <c r="F50" s="74" t="s">
        <v>24</v>
      </c>
      <c r="G50" s="74">
        <v>181.68743000000001</v>
      </c>
      <c r="H50" s="74">
        <v>109.24075999999999</v>
      </c>
      <c r="I50" s="74">
        <v>95.812882999999999</v>
      </c>
      <c r="J50" s="74">
        <v>65.519488999999993</v>
      </c>
      <c r="K50" s="74" t="s">
        <v>24</v>
      </c>
      <c r="L50" s="74">
        <v>22.609072999999999</v>
      </c>
      <c r="M50" s="74">
        <v>8.9337388000000004</v>
      </c>
      <c r="N50" s="73">
        <v>38927.5</v>
      </c>
      <c r="O50" s="210">
        <v>10.953151</v>
      </c>
      <c r="P50" s="210">
        <v>5.2468595000000002</v>
      </c>
      <c r="R50" s="85">
        <v>1943</v>
      </c>
      <c r="S50" s="73">
        <v>1722</v>
      </c>
      <c r="T50" s="74">
        <v>47.826690999999997</v>
      </c>
      <c r="U50" s="74">
        <v>74.122962000000001</v>
      </c>
      <c r="V50" s="74" t="s">
        <v>24</v>
      </c>
      <c r="W50" s="74">
        <v>86.692859999999996</v>
      </c>
      <c r="X50" s="74">
        <v>49.054766999999998</v>
      </c>
      <c r="Y50" s="74">
        <v>41.668598000000003</v>
      </c>
      <c r="Z50" s="74">
        <v>69.317654000000005</v>
      </c>
      <c r="AA50" s="74" t="s">
        <v>24</v>
      </c>
      <c r="AB50" s="74">
        <v>12.595084999999999</v>
      </c>
      <c r="AC50" s="74">
        <v>5.1085795999999997</v>
      </c>
      <c r="AD50" s="73">
        <v>13102.5</v>
      </c>
      <c r="AE50" s="210">
        <v>3.7396180999999999</v>
      </c>
      <c r="AF50" s="210">
        <v>2.2196246999999998</v>
      </c>
      <c r="AH50" s="85">
        <v>1943</v>
      </c>
      <c r="AI50" s="73">
        <v>5365</v>
      </c>
      <c r="AJ50" s="74">
        <v>74.154445999999993</v>
      </c>
      <c r="AK50" s="74">
        <v>113.31332999999999</v>
      </c>
      <c r="AL50" s="74" t="s">
        <v>24</v>
      </c>
      <c r="AM50" s="74">
        <v>131.73317</v>
      </c>
      <c r="AN50" s="74">
        <v>78.000877000000003</v>
      </c>
      <c r="AO50" s="74">
        <v>67.825963999999999</v>
      </c>
      <c r="AP50" s="74">
        <v>66.738583000000006</v>
      </c>
      <c r="AQ50" s="74" t="s">
        <v>24</v>
      </c>
      <c r="AR50" s="74">
        <v>18.012422000000001</v>
      </c>
      <c r="AS50" s="74">
        <v>7.2026957999999999</v>
      </c>
      <c r="AT50" s="73">
        <v>52030</v>
      </c>
      <c r="AU50" s="210">
        <v>7.3720901000000003</v>
      </c>
      <c r="AV50" s="210">
        <v>3.9055038</v>
      </c>
      <c r="AW50" s="74">
        <v>2.1115396999999998</v>
      </c>
      <c r="AY50" s="85">
        <v>1943</v>
      </c>
    </row>
    <row r="51" spans="2:51">
      <c r="B51" s="85">
        <v>1944</v>
      </c>
      <c r="C51" s="73">
        <v>3675</v>
      </c>
      <c r="D51" s="74">
        <v>100.2373</v>
      </c>
      <c r="E51" s="74">
        <v>153.02311</v>
      </c>
      <c r="F51" s="74" t="s">
        <v>24</v>
      </c>
      <c r="G51" s="74">
        <v>177.18176</v>
      </c>
      <c r="H51" s="74">
        <v>107.43518</v>
      </c>
      <c r="I51" s="74">
        <v>94.259777999999997</v>
      </c>
      <c r="J51" s="74">
        <v>65.448299000000006</v>
      </c>
      <c r="K51" s="74" t="s">
        <v>24</v>
      </c>
      <c r="L51" s="74">
        <v>23.746445999999999</v>
      </c>
      <c r="M51" s="74">
        <v>9.7170808999999991</v>
      </c>
      <c r="N51" s="73">
        <v>39417.5</v>
      </c>
      <c r="O51" s="210">
        <v>10.996651999999999</v>
      </c>
      <c r="P51" s="210">
        <v>5.8968730000000003</v>
      </c>
      <c r="R51" s="85">
        <v>1944</v>
      </c>
      <c r="S51" s="73">
        <v>1841</v>
      </c>
      <c r="T51" s="74">
        <v>50.529724999999999</v>
      </c>
      <c r="U51" s="74">
        <v>75.453294999999997</v>
      </c>
      <c r="V51" s="74" t="s">
        <v>24</v>
      </c>
      <c r="W51" s="74">
        <v>88.097356000000005</v>
      </c>
      <c r="X51" s="74">
        <v>50.421385000000001</v>
      </c>
      <c r="Y51" s="74">
        <v>42.809224999999998</v>
      </c>
      <c r="Z51" s="74">
        <v>69.490765999999994</v>
      </c>
      <c r="AA51" s="74" t="s">
        <v>24</v>
      </c>
      <c r="AB51" s="74">
        <v>13.626943000000001</v>
      </c>
      <c r="AC51" s="74">
        <v>5.7936807999999997</v>
      </c>
      <c r="AD51" s="73">
        <v>13607.5</v>
      </c>
      <c r="AE51" s="210">
        <v>3.8409970000000002</v>
      </c>
      <c r="AF51" s="210">
        <v>2.5649725999999999</v>
      </c>
      <c r="AH51" s="85">
        <v>1944</v>
      </c>
      <c r="AI51" s="73">
        <v>5516</v>
      </c>
      <c r="AJ51" s="74">
        <v>75.461372999999995</v>
      </c>
      <c r="AK51" s="74">
        <v>112.24429000000001</v>
      </c>
      <c r="AL51" s="74" t="s">
        <v>24</v>
      </c>
      <c r="AM51" s="74">
        <v>130.21339</v>
      </c>
      <c r="AN51" s="74">
        <v>77.787965999999997</v>
      </c>
      <c r="AO51" s="74">
        <v>67.624405999999993</v>
      </c>
      <c r="AP51" s="74">
        <v>66.797498000000004</v>
      </c>
      <c r="AQ51" s="74" t="s">
        <v>24</v>
      </c>
      <c r="AR51" s="74">
        <v>19.029876000000002</v>
      </c>
      <c r="AS51" s="74">
        <v>7.9257429000000004</v>
      </c>
      <c r="AT51" s="73">
        <v>53025</v>
      </c>
      <c r="AU51" s="210">
        <v>7.4398080999999996</v>
      </c>
      <c r="AV51" s="210">
        <v>4.4225829000000001</v>
      </c>
      <c r="AW51" s="74">
        <v>2.0280507000000001</v>
      </c>
      <c r="AY51" s="85">
        <v>1944</v>
      </c>
    </row>
    <row r="52" spans="2:51">
      <c r="B52" s="85">
        <v>1945</v>
      </c>
      <c r="C52" s="73">
        <v>4055</v>
      </c>
      <c r="D52" s="74">
        <v>109.49988999999999</v>
      </c>
      <c r="E52" s="74">
        <v>162.00217000000001</v>
      </c>
      <c r="F52" s="74" t="s">
        <v>24</v>
      </c>
      <c r="G52" s="74">
        <v>187.03628</v>
      </c>
      <c r="H52" s="74">
        <v>114.81725</v>
      </c>
      <c r="I52" s="74">
        <v>101.42961</v>
      </c>
      <c r="J52" s="74">
        <v>65.185573000000005</v>
      </c>
      <c r="K52" s="74" t="s">
        <v>24</v>
      </c>
      <c r="L52" s="74">
        <v>24.639970999999999</v>
      </c>
      <c r="M52" s="74">
        <v>10.612126999999999</v>
      </c>
      <c r="N52" s="73">
        <v>44377.5</v>
      </c>
      <c r="O52" s="210">
        <v>12.265416</v>
      </c>
      <c r="P52" s="210">
        <v>6.7662037000000002</v>
      </c>
      <c r="R52" s="85">
        <v>1945</v>
      </c>
      <c r="S52" s="73">
        <v>1827</v>
      </c>
      <c r="T52" s="74">
        <v>49.532330000000002</v>
      </c>
      <c r="U52" s="74">
        <v>74.316433000000004</v>
      </c>
      <c r="V52" s="74" t="s">
        <v>24</v>
      </c>
      <c r="W52" s="74">
        <v>87.047560000000004</v>
      </c>
      <c r="X52" s="74">
        <v>49.023006000000002</v>
      </c>
      <c r="Y52" s="74">
        <v>41.408493</v>
      </c>
      <c r="Z52" s="74">
        <v>69.908320000000003</v>
      </c>
      <c r="AA52" s="74" t="s">
        <v>24</v>
      </c>
      <c r="AB52" s="74">
        <v>13.198005999999999</v>
      </c>
      <c r="AC52" s="74">
        <v>5.7058089000000001</v>
      </c>
      <c r="AD52" s="73">
        <v>13137.5</v>
      </c>
      <c r="AE52" s="210">
        <v>3.6662108999999998</v>
      </c>
      <c r="AF52" s="210">
        <v>2.5634896999999999</v>
      </c>
      <c r="AH52" s="85">
        <v>1945</v>
      </c>
      <c r="AI52" s="73">
        <v>5882</v>
      </c>
      <c r="AJ52" s="74">
        <v>79.575739999999996</v>
      </c>
      <c r="AK52" s="74">
        <v>116.20922</v>
      </c>
      <c r="AL52" s="74" t="s">
        <v>24</v>
      </c>
      <c r="AM52" s="74">
        <v>134.72050999999999</v>
      </c>
      <c r="AN52" s="74">
        <v>80.744934000000001</v>
      </c>
      <c r="AO52" s="74">
        <v>70.469886000000002</v>
      </c>
      <c r="AP52" s="74">
        <v>66.652499000000006</v>
      </c>
      <c r="AQ52" s="74" t="s">
        <v>24</v>
      </c>
      <c r="AR52" s="74">
        <v>19.412541000000001</v>
      </c>
      <c r="AS52" s="74">
        <v>8.3752189000000001</v>
      </c>
      <c r="AT52" s="73">
        <v>57515</v>
      </c>
      <c r="AU52" s="210">
        <v>7.9865306</v>
      </c>
      <c r="AV52" s="210">
        <v>4.9227331999999997</v>
      </c>
      <c r="AW52" s="74">
        <v>2.1798970999999998</v>
      </c>
      <c r="AY52" s="85">
        <v>1945</v>
      </c>
    </row>
    <row r="53" spans="2:51">
      <c r="B53" s="85">
        <v>1946</v>
      </c>
      <c r="C53" s="73">
        <v>4758</v>
      </c>
      <c r="D53" s="74">
        <v>127.23626</v>
      </c>
      <c r="E53" s="74">
        <v>188.01844</v>
      </c>
      <c r="F53" s="74" t="s">
        <v>24</v>
      </c>
      <c r="G53" s="74">
        <v>217.54915</v>
      </c>
      <c r="H53" s="74">
        <v>132.62325000000001</v>
      </c>
      <c r="I53" s="74">
        <v>116.63045</v>
      </c>
      <c r="J53" s="74">
        <v>65.677806000000004</v>
      </c>
      <c r="K53" s="74" t="s">
        <v>24</v>
      </c>
      <c r="L53" s="74">
        <v>26.686858000000001</v>
      </c>
      <c r="M53" s="74">
        <v>11.525325</v>
      </c>
      <c r="N53" s="73">
        <v>50030</v>
      </c>
      <c r="O53" s="210">
        <v>13.698218000000001</v>
      </c>
      <c r="P53" s="210">
        <v>7.0508733000000001</v>
      </c>
      <c r="R53" s="85">
        <v>1946</v>
      </c>
      <c r="S53" s="73">
        <v>2214</v>
      </c>
      <c r="T53" s="74">
        <v>59.426670000000001</v>
      </c>
      <c r="U53" s="74">
        <v>87.638728</v>
      </c>
      <c r="V53" s="74" t="s">
        <v>24</v>
      </c>
      <c r="W53" s="74">
        <v>102.67726999999999</v>
      </c>
      <c r="X53" s="74">
        <v>57.778604999999999</v>
      </c>
      <c r="Y53" s="74">
        <v>48.832599000000002</v>
      </c>
      <c r="Z53" s="74">
        <v>69.923215999999996</v>
      </c>
      <c r="AA53" s="74" t="s">
        <v>24</v>
      </c>
      <c r="AB53" s="74">
        <v>15.270019</v>
      </c>
      <c r="AC53" s="74">
        <v>6.6331116000000003</v>
      </c>
      <c r="AD53" s="73">
        <v>16005</v>
      </c>
      <c r="AE53" s="210">
        <v>4.4251825</v>
      </c>
      <c r="AF53" s="210">
        <v>3.0277091</v>
      </c>
      <c r="AH53" s="85">
        <v>1946</v>
      </c>
      <c r="AI53" s="73">
        <v>6972</v>
      </c>
      <c r="AJ53" s="74">
        <v>93.394596000000007</v>
      </c>
      <c r="AK53" s="74">
        <v>135.35063</v>
      </c>
      <c r="AL53" s="74" t="s">
        <v>24</v>
      </c>
      <c r="AM53" s="74">
        <v>157.17500999999999</v>
      </c>
      <c r="AN53" s="74">
        <v>93.693154000000007</v>
      </c>
      <c r="AO53" s="74">
        <v>81.516855000000007</v>
      </c>
      <c r="AP53" s="74">
        <v>67.025960999999995</v>
      </c>
      <c r="AQ53" s="74" t="s">
        <v>24</v>
      </c>
      <c r="AR53" s="74">
        <v>21.566444000000001</v>
      </c>
      <c r="AS53" s="74">
        <v>9.3382086999999991</v>
      </c>
      <c r="AT53" s="73">
        <v>66035</v>
      </c>
      <c r="AU53" s="210">
        <v>9.0843433000000005</v>
      </c>
      <c r="AV53" s="210">
        <v>5.3332525999999998</v>
      </c>
      <c r="AW53" s="74">
        <v>2.1453807999999999</v>
      </c>
      <c r="AY53" s="85">
        <v>1946</v>
      </c>
    </row>
    <row r="54" spans="2:51">
      <c r="B54" s="85">
        <v>1947</v>
      </c>
      <c r="C54" s="73">
        <v>5003</v>
      </c>
      <c r="D54" s="74">
        <v>131.74804</v>
      </c>
      <c r="E54" s="74">
        <v>195.0411</v>
      </c>
      <c r="F54" s="74" t="s">
        <v>24</v>
      </c>
      <c r="G54" s="74">
        <v>225.29228000000001</v>
      </c>
      <c r="H54" s="74">
        <v>137.1985</v>
      </c>
      <c r="I54" s="74">
        <v>120.78381</v>
      </c>
      <c r="J54" s="74">
        <v>65.458224999999999</v>
      </c>
      <c r="K54" s="74" t="s">
        <v>24</v>
      </c>
      <c r="L54" s="74">
        <v>28.295911</v>
      </c>
      <c r="M54" s="74">
        <v>12.271578999999999</v>
      </c>
      <c r="N54" s="73">
        <v>53845</v>
      </c>
      <c r="O54" s="210">
        <v>14.518955999999999</v>
      </c>
      <c r="P54" s="210">
        <v>7.5162623000000002</v>
      </c>
      <c r="R54" s="85">
        <v>1947</v>
      </c>
      <c r="S54" s="73">
        <v>2389</v>
      </c>
      <c r="T54" s="74">
        <v>63.167636000000002</v>
      </c>
      <c r="U54" s="74">
        <v>92.030169000000001</v>
      </c>
      <c r="V54" s="74" t="s">
        <v>24</v>
      </c>
      <c r="W54" s="74">
        <v>107.95684</v>
      </c>
      <c r="X54" s="74">
        <v>60.674481</v>
      </c>
      <c r="Y54" s="74">
        <v>51.238855000000001</v>
      </c>
      <c r="Z54" s="74">
        <v>70.034532999999996</v>
      </c>
      <c r="AA54" s="74" t="s">
        <v>24</v>
      </c>
      <c r="AB54" s="74">
        <v>16.410221</v>
      </c>
      <c r="AC54" s="74">
        <v>7.3060337999999998</v>
      </c>
      <c r="AD54" s="73">
        <v>17145</v>
      </c>
      <c r="AE54" s="210">
        <v>4.6711530000000003</v>
      </c>
      <c r="AF54" s="210">
        <v>3.3666662000000001</v>
      </c>
      <c r="AH54" s="85">
        <v>1947</v>
      </c>
      <c r="AI54" s="73">
        <v>7392</v>
      </c>
      <c r="AJ54" s="74">
        <v>97.527508999999995</v>
      </c>
      <c r="AK54" s="74">
        <v>140.87655000000001</v>
      </c>
      <c r="AL54" s="74" t="s">
        <v>24</v>
      </c>
      <c r="AM54" s="74">
        <v>163.45759000000001</v>
      </c>
      <c r="AN54" s="74">
        <v>97.331806</v>
      </c>
      <c r="AO54" s="74">
        <v>84.702859000000004</v>
      </c>
      <c r="AP54" s="74">
        <v>66.937229000000002</v>
      </c>
      <c r="AQ54" s="74" t="s">
        <v>24</v>
      </c>
      <c r="AR54" s="74">
        <v>22.928750999999998</v>
      </c>
      <c r="AS54" s="74">
        <v>10.061522999999999</v>
      </c>
      <c r="AT54" s="73">
        <v>70990</v>
      </c>
      <c r="AU54" s="210">
        <v>9.6205447999999993</v>
      </c>
      <c r="AV54" s="210">
        <v>5.7920878</v>
      </c>
      <c r="AW54" s="74">
        <v>2.1193168999999998</v>
      </c>
      <c r="AY54" s="85">
        <v>1947</v>
      </c>
    </row>
    <row r="55" spans="2:51">
      <c r="B55" s="85">
        <v>1948</v>
      </c>
      <c r="C55" s="73">
        <v>5494</v>
      </c>
      <c r="D55" s="74">
        <v>142.14012</v>
      </c>
      <c r="E55" s="74">
        <v>208.73750000000001</v>
      </c>
      <c r="F55" s="74" t="s">
        <v>24</v>
      </c>
      <c r="G55" s="74">
        <v>241.22989000000001</v>
      </c>
      <c r="H55" s="74">
        <v>147.32396</v>
      </c>
      <c r="I55" s="74">
        <v>129.09407999999999</v>
      </c>
      <c r="J55" s="74">
        <v>65.651619999999994</v>
      </c>
      <c r="K55" s="74" t="s">
        <v>24</v>
      </c>
      <c r="L55" s="74">
        <v>29.306021999999999</v>
      </c>
      <c r="M55" s="74">
        <v>12.880084</v>
      </c>
      <c r="N55" s="73">
        <v>58020</v>
      </c>
      <c r="O55" s="210">
        <v>15.365873000000001</v>
      </c>
      <c r="P55" s="210">
        <v>8.0291163000000001</v>
      </c>
      <c r="R55" s="85">
        <v>1948</v>
      </c>
      <c r="S55" s="73">
        <v>2655</v>
      </c>
      <c r="T55" s="74">
        <v>69.077663999999999</v>
      </c>
      <c r="U55" s="74">
        <v>99.887443000000005</v>
      </c>
      <c r="V55" s="74" t="s">
        <v>24</v>
      </c>
      <c r="W55" s="74">
        <v>117.20444999999999</v>
      </c>
      <c r="X55" s="74">
        <v>65.829004999999995</v>
      </c>
      <c r="Y55" s="74">
        <v>55.619669999999999</v>
      </c>
      <c r="Z55" s="74">
        <v>69.957627000000002</v>
      </c>
      <c r="AA55" s="74" t="s">
        <v>24</v>
      </c>
      <c r="AB55" s="74">
        <v>16.959437999999999</v>
      </c>
      <c r="AC55" s="74">
        <v>7.7667915000000001</v>
      </c>
      <c r="AD55" s="73">
        <v>19377.5</v>
      </c>
      <c r="AE55" s="210">
        <v>5.1958760000000002</v>
      </c>
      <c r="AF55" s="210">
        <v>3.8968938999999998</v>
      </c>
      <c r="AH55" s="85">
        <v>1948</v>
      </c>
      <c r="AI55" s="73">
        <v>8149</v>
      </c>
      <c r="AJ55" s="74">
        <v>105.71173</v>
      </c>
      <c r="AK55" s="74">
        <v>151.45912999999999</v>
      </c>
      <c r="AL55" s="74" t="s">
        <v>24</v>
      </c>
      <c r="AM55" s="74">
        <v>175.87195</v>
      </c>
      <c r="AN55" s="74">
        <v>104.7891</v>
      </c>
      <c r="AO55" s="74">
        <v>90.942115000000001</v>
      </c>
      <c r="AP55" s="74">
        <v>67.054546999999999</v>
      </c>
      <c r="AQ55" s="74" t="s">
        <v>24</v>
      </c>
      <c r="AR55" s="74">
        <v>23.687576</v>
      </c>
      <c r="AS55" s="74">
        <v>10.605292</v>
      </c>
      <c r="AT55" s="73">
        <v>77397.5</v>
      </c>
      <c r="AU55" s="210">
        <v>10.312379</v>
      </c>
      <c r="AV55" s="210">
        <v>6.3447073999999999</v>
      </c>
      <c r="AW55" s="74">
        <v>2.0897272</v>
      </c>
      <c r="AY55" s="85">
        <v>1948</v>
      </c>
    </row>
    <row r="56" spans="2:51">
      <c r="B56" s="85">
        <v>1949</v>
      </c>
      <c r="C56" s="73">
        <v>5795</v>
      </c>
      <c r="D56" s="74">
        <v>145.87423999999999</v>
      </c>
      <c r="E56" s="74">
        <v>216.74437</v>
      </c>
      <c r="F56" s="74" t="s">
        <v>24</v>
      </c>
      <c r="G56" s="74">
        <v>250.74593999999999</v>
      </c>
      <c r="H56" s="74">
        <v>152.84652</v>
      </c>
      <c r="I56" s="74">
        <v>134.55710999999999</v>
      </c>
      <c r="J56" s="74">
        <v>65.586281</v>
      </c>
      <c r="K56" s="74" t="s">
        <v>24</v>
      </c>
      <c r="L56" s="74">
        <v>30.6403</v>
      </c>
      <c r="M56" s="74">
        <v>13.733855</v>
      </c>
      <c r="N56" s="73">
        <v>61547.5</v>
      </c>
      <c r="O56" s="210">
        <v>15.852952</v>
      </c>
      <c r="P56" s="210">
        <v>8.7661390000000008</v>
      </c>
      <c r="R56" s="85">
        <v>1949</v>
      </c>
      <c r="S56" s="73">
        <v>2656</v>
      </c>
      <c r="T56" s="74">
        <v>67.488247999999999</v>
      </c>
      <c r="U56" s="74">
        <v>97.122511000000003</v>
      </c>
      <c r="V56" s="74" t="s">
        <v>24</v>
      </c>
      <c r="W56" s="74">
        <v>113.79734000000001</v>
      </c>
      <c r="X56" s="74">
        <v>63.932980999999998</v>
      </c>
      <c r="Y56" s="74">
        <v>54.021813000000002</v>
      </c>
      <c r="Z56" s="74">
        <v>70.259788999999998</v>
      </c>
      <c r="AA56" s="74" t="s">
        <v>24</v>
      </c>
      <c r="AB56" s="74">
        <v>17.047497</v>
      </c>
      <c r="AC56" s="74">
        <v>8.0326629000000001</v>
      </c>
      <c r="AD56" s="73">
        <v>18525</v>
      </c>
      <c r="AE56" s="210">
        <v>4.8513814000000002</v>
      </c>
      <c r="AF56" s="210">
        <v>3.9025675</v>
      </c>
      <c r="AH56" s="85">
        <v>1949</v>
      </c>
      <c r="AI56" s="73">
        <v>8451</v>
      </c>
      <c r="AJ56" s="74">
        <v>106.86511</v>
      </c>
      <c r="AK56" s="74">
        <v>153.40125</v>
      </c>
      <c r="AL56" s="74" t="s">
        <v>24</v>
      </c>
      <c r="AM56" s="74">
        <v>178.05269000000001</v>
      </c>
      <c r="AN56" s="74">
        <v>106.23197999999999</v>
      </c>
      <c r="AO56" s="74">
        <v>92.564864999999998</v>
      </c>
      <c r="AP56" s="74">
        <v>67.055081999999999</v>
      </c>
      <c r="AQ56" s="74" t="s">
        <v>24</v>
      </c>
      <c r="AR56" s="74">
        <v>24.500623000000001</v>
      </c>
      <c r="AS56" s="74">
        <v>11.229073</v>
      </c>
      <c r="AT56" s="73">
        <v>80072.5</v>
      </c>
      <c r="AU56" s="210">
        <v>10.397811000000001</v>
      </c>
      <c r="AV56" s="210">
        <v>6.8043006999999998</v>
      </c>
      <c r="AW56" s="74">
        <v>2.2316593999999998</v>
      </c>
      <c r="AY56" s="85">
        <v>1949</v>
      </c>
    </row>
    <row r="57" spans="2:51">
      <c r="B57" s="86">
        <v>1950</v>
      </c>
      <c r="C57" s="73">
        <v>7580</v>
      </c>
      <c r="D57" s="74">
        <v>183.85117</v>
      </c>
      <c r="E57" s="74">
        <v>286.96381000000002</v>
      </c>
      <c r="F57" s="74" t="s">
        <v>24</v>
      </c>
      <c r="G57" s="74">
        <v>333.74077999999997</v>
      </c>
      <c r="H57" s="74">
        <v>198.12324000000001</v>
      </c>
      <c r="I57" s="74">
        <v>172.15799000000001</v>
      </c>
      <c r="J57" s="74">
        <v>66.619393000000002</v>
      </c>
      <c r="K57" s="74" t="s">
        <v>24</v>
      </c>
      <c r="L57" s="74">
        <v>36.858741000000002</v>
      </c>
      <c r="M57" s="74">
        <v>17.337603000000001</v>
      </c>
      <c r="N57" s="73">
        <v>74317.5</v>
      </c>
      <c r="O57" s="210">
        <v>18.435576999999999</v>
      </c>
      <c r="P57" s="210">
        <v>10.244154999999999</v>
      </c>
      <c r="R57" s="86">
        <v>1950</v>
      </c>
      <c r="S57" s="73">
        <v>3889</v>
      </c>
      <c r="T57" s="74">
        <v>95.887371000000002</v>
      </c>
      <c r="U57" s="74">
        <v>140.05431999999999</v>
      </c>
      <c r="V57" s="74" t="s">
        <v>24</v>
      </c>
      <c r="W57" s="74">
        <v>164.81389999999999</v>
      </c>
      <c r="X57" s="74">
        <v>91.018236000000002</v>
      </c>
      <c r="Y57" s="74">
        <v>76.222408999999999</v>
      </c>
      <c r="Z57" s="74">
        <v>70.959757999999994</v>
      </c>
      <c r="AA57" s="74" t="s">
        <v>24</v>
      </c>
      <c r="AB57" s="74">
        <v>22.294198999999999</v>
      </c>
      <c r="AC57" s="74">
        <v>11.283256</v>
      </c>
      <c r="AD57" s="73">
        <v>25122.5</v>
      </c>
      <c r="AE57" s="210">
        <v>6.3833976999999997</v>
      </c>
      <c r="AF57" s="210">
        <v>5.1707282000000001</v>
      </c>
      <c r="AH57" s="86">
        <v>1950</v>
      </c>
      <c r="AI57" s="73">
        <v>11469</v>
      </c>
      <c r="AJ57" s="74">
        <v>140.23011</v>
      </c>
      <c r="AK57" s="74">
        <v>208.60158000000001</v>
      </c>
      <c r="AL57" s="74" t="s">
        <v>24</v>
      </c>
      <c r="AM57" s="74">
        <v>243.38694000000001</v>
      </c>
      <c r="AN57" s="74">
        <v>141.62853000000001</v>
      </c>
      <c r="AO57" s="74">
        <v>121.88008000000001</v>
      </c>
      <c r="AP57" s="74">
        <v>68.091159000000005</v>
      </c>
      <c r="AQ57" s="74" t="s">
        <v>24</v>
      </c>
      <c r="AR57" s="74">
        <v>30.174431999999999</v>
      </c>
      <c r="AS57" s="74">
        <v>14.668678999999999</v>
      </c>
      <c r="AT57" s="73">
        <v>99440</v>
      </c>
      <c r="AU57" s="210">
        <v>12.481799000000001</v>
      </c>
      <c r="AV57" s="210">
        <v>8.2092094000000007</v>
      </c>
      <c r="AW57" s="74">
        <v>2.0489465</v>
      </c>
      <c r="AY57" s="86">
        <v>1950</v>
      </c>
    </row>
    <row r="58" spans="2:51">
      <c r="B58" s="86">
        <v>1951</v>
      </c>
      <c r="C58" s="73">
        <v>8481</v>
      </c>
      <c r="D58" s="74">
        <v>199.37935999999999</v>
      </c>
      <c r="E58" s="74">
        <v>316.43324000000001</v>
      </c>
      <c r="F58" s="74" t="s">
        <v>24</v>
      </c>
      <c r="G58" s="74">
        <v>368.46357</v>
      </c>
      <c r="H58" s="74">
        <v>217.79840999999999</v>
      </c>
      <c r="I58" s="74">
        <v>189.19695999999999</v>
      </c>
      <c r="J58" s="74">
        <v>66.645148000000006</v>
      </c>
      <c r="K58" s="74" t="s">
        <v>24</v>
      </c>
      <c r="L58" s="74">
        <v>38.676577999999999</v>
      </c>
      <c r="M58" s="74">
        <v>18.455814</v>
      </c>
      <c r="N58" s="73">
        <v>83185</v>
      </c>
      <c r="O58" s="210">
        <v>19.991589000000001</v>
      </c>
      <c r="P58" s="210">
        <v>10.808967000000001</v>
      </c>
      <c r="R58" s="86">
        <v>1951</v>
      </c>
      <c r="S58" s="73">
        <v>4336</v>
      </c>
      <c r="T58" s="74">
        <v>104.03071</v>
      </c>
      <c r="U58" s="74">
        <v>155.85310000000001</v>
      </c>
      <c r="V58" s="74" t="s">
        <v>24</v>
      </c>
      <c r="W58" s="74">
        <v>184.34264999999999</v>
      </c>
      <c r="X58" s="74">
        <v>99.648036000000005</v>
      </c>
      <c r="Y58" s="74">
        <v>82.519845000000004</v>
      </c>
      <c r="Z58" s="74">
        <v>71.487545999999995</v>
      </c>
      <c r="AA58" s="74" t="s">
        <v>24</v>
      </c>
      <c r="AB58" s="74">
        <v>23.474636</v>
      </c>
      <c r="AC58" s="74">
        <v>12.099902</v>
      </c>
      <c r="AD58" s="73">
        <v>27020</v>
      </c>
      <c r="AE58" s="210">
        <v>6.6808426000000001</v>
      </c>
      <c r="AF58" s="210">
        <v>5.3329386000000003</v>
      </c>
      <c r="AH58" s="86">
        <v>1951</v>
      </c>
      <c r="AI58" s="73">
        <v>12817</v>
      </c>
      <c r="AJ58" s="74">
        <v>152.19018</v>
      </c>
      <c r="AK58" s="74">
        <v>230.76651000000001</v>
      </c>
      <c r="AL58" s="74" t="s">
        <v>24</v>
      </c>
      <c r="AM58" s="74">
        <v>269.98921999999999</v>
      </c>
      <c r="AN58" s="74">
        <v>155.45469</v>
      </c>
      <c r="AO58" s="74">
        <v>133.25905</v>
      </c>
      <c r="AP58" s="74">
        <v>68.283334999999994</v>
      </c>
      <c r="AQ58" s="74" t="s">
        <v>24</v>
      </c>
      <c r="AR58" s="74">
        <v>31.726033000000001</v>
      </c>
      <c r="AS58" s="74">
        <v>15.671003000000001</v>
      </c>
      <c r="AT58" s="73">
        <v>110205</v>
      </c>
      <c r="AU58" s="210">
        <v>13.430789000000001</v>
      </c>
      <c r="AV58" s="210">
        <v>8.6350297999999999</v>
      </c>
      <c r="AW58" s="74">
        <v>2.0303300000000002</v>
      </c>
      <c r="AY58" s="86">
        <v>1951</v>
      </c>
    </row>
    <row r="59" spans="2:51">
      <c r="B59" s="86">
        <v>1952</v>
      </c>
      <c r="C59" s="73">
        <v>9361</v>
      </c>
      <c r="D59" s="74">
        <v>214.08314999999999</v>
      </c>
      <c r="E59" s="74">
        <v>340.74329</v>
      </c>
      <c r="F59" s="74" t="s">
        <v>24</v>
      </c>
      <c r="G59" s="74">
        <v>397.29487</v>
      </c>
      <c r="H59" s="74">
        <v>235.44504000000001</v>
      </c>
      <c r="I59" s="74">
        <v>204.92994999999999</v>
      </c>
      <c r="J59" s="74">
        <v>66.542303000000004</v>
      </c>
      <c r="K59" s="74" t="s">
        <v>24</v>
      </c>
      <c r="L59" s="74">
        <v>41.532454999999999</v>
      </c>
      <c r="M59" s="74">
        <v>20.416131</v>
      </c>
      <c r="N59" s="73">
        <v>92457.5</v>
      </c>
      <c r="O59" s="210">
        <v>21.606258</v>
      </c>
      <c r="P59" s="210">
        <v>12.122712</v>
      </c>
      <c r="R59" s="86">
        <v>1952</v>
      </c>
      <c r="S59" s="73">
        <v>4786</v>
      </c>
      <c r="T59" s="74">
        <v>112.24466</v>
      </c>
      <c r="U59" s="74">
        <v>166.40244999999999</v>
      </c>
      <c r="V59" s="74" t="s">
        <v>24</v>
      </c>
      <c r="W59" s="74">
        <v>196.87044</v>
      </c>
      <c r="X59" s="74">
        <v>106.84650999999999</v>
      </c>
      <c r="Y59" s="74">
        <v>88.982529</v>
      </c>
      <c r="Z59" s="74">
        <v>71.447973000000005</v>
      </c>
      <c r="AA59" s="74" t="s">
        <v>24</v>
      </c>
      <c r="AB59" s="74">
        <v>25.184172</v>
      </c>
      <c r="AC59" s="74">
        <v>13.388911</v>
      </c>
      <c r="AD59" s="73">
        <v>29635</v>
      </c>
      <c r="AE59" s="210">
        <v>7.1623647000000004</v>
      </c>
      <c r="AF59" s="210">
        <v>5.9871106000000003</v>
      </c>
      <c r="AH59" s="86">
        <v>1952</v>
      </c>
      <c r="AI59" s="73">
        <v>14147</v>
      </c>
      <c r="AJ59" s="74">
        <v>163.80477999999999</v>
      </c>
      <c r="AK59" s="74">
        <v>247.46001000000001</v>
      </c>
      <c r="AL59" s="74" t="s">
        <v>24</v>
      </c>
      <c r="AM59" s="74">
        <v>289.74306999999999</v>
      </c>
      <c r="AN59" s="74">
        <v>167.40731</v>
      </c>
      <c r="AO59" s="74">
        <v>143.98007000000001</v>
      </c>
      <c r="AP59" s="74">
        <v>68.201915999999997</v>
      </c>
      <c r="AQ59" s="74" t="s">
        <v>24</v>
      </c>
      <c r="AR59" s="74">
        <v>34.053871999999998</v>
      </c>
      <c r="AS59" s="74">
        <v>17.337647</v>
      </c>
      <c r="AT59" s="73">
        <v>122092.5</v>
      </c>
      <c r="AU59" s="210">
        <v>14.50581</v>
      </c>
      <c r="AV59" s="210">
        <v>9.7079099000000006</v>
      </c>
      <c r="AW59" s="74">
        <v>2.0477059</v>
      </c>
      <c r="AY59" s="86">
        <v>1952</v>
      </c>
    </row>
    <row r="60" spans="2:51">
      <c r="B60" s="86">
        <v>1953</v>
      </c>
      <c r="C60" s="73">
        <v>9383</v>
      </c>
      <c r="D60" s="74">
        <v>210.25859</v>
      </c>
      <c r="E60" s="74">
        <v>338.86880000000002</v>
      </c>
      <c r="F60" s="74" t="s">
        <v>24</v>
      </c>
      <c r="G60" s="74">
        <v>394.41408000000001</v>
      </c>
      <c r="H60" s="74">
        <v>232.58840000000001</v>
      </c>
      <c r="I60" s="74">
        <v>201.27356</v>
      </c>
      <c r="J60" s="74">
        <v>66.765692999999999</v>
      </c>
      <c r="K60" s="74" t="s">
        <v>24</v>
      </c>
      <c r="L60" s="74">
        <v>42.199235000000002</v>
      </c>
      <c r="M60" s="74">
        <v>20.933916</v>
      </c>
      <c r="N60" s="73">
        <v>90855</v>
      </c>
      <c r="O60" s="210">
        <v>20.802519</v>
      </c>
      <c r="P60" s="210">
        <v>12.2765</v>
      </c>
      <c r="R60" s="86">
        <v>1953</v>
      </c>
      <c r="S60" s="73">
        <v>4943</v>
      </c>
      <c r="T60" s="74">
        <v>113.5617</v>
      </c>
      <c r="U60" s="74">
        <v>167.98452</v>
      </c>
      <c r="V60" s="74" t="s">
        <v>24</v>
      </c>
      <c r="W60" s="74">
        <v>199.07015000000001</v>
      </c>
      <c r="X60" s="74">
        <v>107.28794000000001</v>
      </c>
      <c r="Y60" s="74">
        <v>88.850738000000007</v>
      </c>
      <c r="Z60" s="74">
        <v>71.826319999999996</v>
      </c>
      <c r="AA60" s="74" t="s">
        <v>24</v>
      </c>
      <c r="AB60" s="74">
        <v>26.337382999999999</v>
      </c>
      <c r="AC60" s="74">
        <v>13.976701</v>
      </c>
      <c r="AD60" s="73">
        <v>29262.5</v>
      </c>
      <c r="AE60" s="210">
        <v>6.9311211000000004</v>
      </c>
      <c r="AF60" s="210">
        <v>6.0539136999999998</v>
      </c>
      <c r="AH60" s="86">
        <v>1953</v>
      </c>
      <c r="AI60" s="73">
        <v>14326</v>
      </c>
      <c r="AJ60" s="74">
        <v>162.5129</v>
      </c>
      <c r="AK60" s="74">
        <v>247.09696</v>
      </c>
      <c r="AL60" s="74" t="s">
        <v>24</v>
      </c>
      <c r="AM60" s="74">
        <v>289.18445000000003</v>
      </c>
      <c r="AN60" s="74">
        <v>166.08464000000001</v>
      </c>
      <c r="AO60" s="74">
        <v>141.99683999999999</v>
      </c>
      <c r="AP60" s="74">
        <v>68.511797000000001</v>
      </c>
      <c r="AQ60" s="74" t="s">
        <v>24</v>
      </c>
      <c r="AR60" s="74">
        <v>34.938907</v>
      </c>
      <c r="AS60" s="74">
        <v>17.865516</v>
      </c>
      <c r="AT60" s="73">
        <v>120117.5</v>
      </c>
      <c r="AU60" s="210">
        <v>13.984387999999999</v>
      </c>
      <c r="AV60" s="210">
        <v>9.8180332000000003</v>
      </c>
      <c r="AW60" s="74">
        <v>2.0172620000000001</v>
      </c>
      <c r="AY60" s="86">
        <v>1953</v>
      </c>
    </row>
    <row r="61" spans="2:51">
      <c r="B61" s="86">
        <v>1954</v>
      </c>
      <c r="C61" s="73">
        <v>9850</v>
      </c>
      <c r="D61" s="74">
        <v>216.66923</v>
      </c>
      <c r="E61" s="74">
        <v>353.68732</v>
      </c>
      <c r="F61" s="74" t="s">
        <v>24</v>
      </c>
      <c r="G61" s="74">
        <v>411.93892</v>
      </c>
      <c r="H61" s="74">
        <v>240.94797</v>
      </c>
      <c r="I61" s="74">
        <v>207.80231000000001</v>
      </c>
      <c r="J61" s="74">
        <v>67.168019999999999</v>
      </c>
      <c r="K61" s="74" t="s">
        <v>24</v>
      </c>
      <c r="L61" s="74">
        <v>43.239683999999997</v>
      </c>
      <c r="M61" s="74">
        <v>21.512656</v>
      </c>
      <c r="N61" s="73">
        <v>92050</v>
      </c>
      <c r="O61" s="210">
        <v>20.689112999999999</v>
      </c>
      <c r="P61" s="210">
        <v>12.521723</v>
      </c>
      <c r="R61" s="86">
        <v>1954</v>
      </c>
      <c r="S61" s="73">
        <v>5151</v>
      </c>
      <c r="T61" s="74">
        <v>116.00306</v>
      </c>
      <c r="U61" s="74">
        <v>170.95354</v>
      </c>
      <c r="V61" s="74" t="s">
        <v>24</v>
      </c>
      <c r="W61" s="74">
        <v>202.80293</v>
      </c>
      <c r="X61" s="74">
        <v>108.86253000000001</v>
      </c>
      <c r="Y61" s="74">
        <v>90.206334999999996</v>
      </c>
      <c r="Z61" s="74">
        <v>72.061250000000001</v>
      </c>
      <c r="AA61" s="74" t="s">
        <v>24</v>
      </c>
      <c r="AB61" s="74">
        <v>26.506457999999999</v>
      </c>
      <c r="AC61" s="74">
        <v>14.301183</v>
      </c>
      <c r="AD61" s="73">
        <v>29612.5</v>
      </c>
      <c r="AE61" s="210">
        <v>6.8791089000000003</v>
      </c>
      <c r="AF61" s="210">
        <v>6.2675273999999996</v>
      </c>
      <c r="AH61" s="86">
        <v>1954</v>
      </c>
      <c r="AI61" s="73">
        <v>15001</v>
      </c>
      <c r="AJ61" s="74">
        <v>166.92816999999999</v>
      </c>
      <c r="AK61" s="74">
        <v>254.90073000000001</v>
      </c>
      <c r="AL61" s="74" t="s">
        <v>24</v>
      </c>
      <c r="AM61" s="74">
        <v>298.48638999999997</v>
      </c>
      <c r="AN61" s="74">
        <v>170.45015000000001</v>
      </c>
      <c r="AO61" s="74">
        <v>145.4941</v>
      </c>
      <c r="AP61" s="74">
        <v>68.848242999999997</v>
      </c>
      <c r="AQ61" s="74" t="s">
        <v>24</v>
      </c>
      <c r="AR61" s="74">
        <v>35.536445999999998</v>
      </c>
      <c r="AS61" s="74">
        <v>18.337510000000002</v>
      </c>
      <c r="AT61" s="73">
        <v>121662.5</v>
      </c>
      <c r="AU61" s="210">
        <v>13.898091000000001</v>
      </c>
      <c r="AV61" s="210">
        <v>10.074756000000001</v>
      </c>
      <c r="AW61" s="74">
        <v>2.0689090999999999</v>
      </c>
      <c r="AY61" s="86">
        <v>1954</v>
      </c>
    </row>
    <row r="62" spans="2:51">
      <c r="B62" s="86">
        <v>1955</v>
      </c>
      <c r="C62" s="73">
        <v>10409</v>
      </c>
      <c r="D62" s="74">
        <v>223.54659000000001</v>
      </c>
      <c r="E62" s="74">
        <v>364.4579</v>
      </c>
      <c r="F62" s="74" t="s">
        <v>24</v>
      </c>
      <c r="G62" s="74">
        <v>425.31274000000002</v>
      </c>
      <c r="H62" s="74">
        <v>249.07032000000001</v>
      </c>
      <c r="I62" s="74">
        <v>215.56574000000001</v>
      </c>
      <c r="J62" s="74">
        <v>67.107071000000005</v>
      </c>
      <c r="K62" s="74" t="s">
        <v>24</v>
      </c>
      <c r="L62" s="74">
        <v>45.095745999999998</v>
      </c>
      <c r="M62" s="74">
        <v>22.536156999999999</v>
      </c>
      <c r="N62" s="73">
        <v>97745</v>
      </c>
      <c r="O62" s="210">
        <v>21.449888999999999</v>
      </c>
      <c r="P62" s="210">
        <v>13.269617999999999</v>
      </c>
      <c r="R62" s="86">
        <v>1955</v>
      </c>
      <c r="S62" s="73">
        <v>5394</v>
      </c>
      <c r="T62" s="74">
        <v>118.72166</v>
      </c>
      <c r="U62" s="74">
        <v>172.57908</v>
      </c>
      <c r="V62" s="74" t="s">
        <v>24</v>
      </c>
      <c r="W62" s="74">
        <v>204.48634999999999</v>
      </c>
      <c r="X62" s="74">
        <v>110.29868</v>
      </c>
      <c r="Y62" s="74">
        <v>91.688605999999993</v>
      </c>
      <c r="Z62" s="74">
        <v>72.059696000000002</v>
      </c>
      <c r="AA62" s="74" t="s">
        <v>24</v>
      </c>
      <c r="AB62" s="74">
        <v>27.744059</v>
      </c>
      <c r="AC62" s="74">
        <v>15.046865</v>
      </c>
      <c r="AD62" s="73">
        <v>30667.5</v>
      </c>
      <c r="AE62" s="210">
        <v>6.9665613999999998</v>
      </c>
      <c r="AF62" s="210">
        <v>6.6440989999999998</v>
      </c>
      <c r="AH62" s="86">
        <v>1955</v>
      </c>
      <c r="AI62" s="73">
        <v>15803</v>
      </c>
      <c r="AJ62" s="74">
        <v>171.77734000000001</v>
      </c>
      <c r="AK62" s="74">
        <v>260.35284999999999</v>
      </c>
      <c r="AL62" s="74" t="s">
        <v>24</v>
      </c>
      <c r="AM62" s="74">
        <v>305.00905999999998</v>
      </c>
      <c r="AN62" s="74">
        <v>174.8133</v>
      </c>
      <c r="AO62" s="74">
        <v>149.76182</v>
      </c>
      <c r="AP62" s="74">
        <v>68.797538000000003</v>
      </c>
      <c r="AQ62" s="74" t="s">
        <v>24</v>
      </c>
      <c r="AR62" s="74">
        <v>37.162543999999997</v>
      </c>
      <c r="AS62" s="74">
        <v>19.263494000000001</v>
      </c>
      <c r="AT62" s="73">
        <v>128412.5</v>
      </c>
      <c r="AU62" s="210">
        <v>14.333352</v>
      </c>
      <c r="AV62" s="210">
        <v>10.717274</v>
      </c>
      <c r="AW62" s="74">
        <v>2.1118313</v>
      </c>
      <c r="AY62" s="86">
        <v>1955</v>
      </c>
    </row>
    <row r="63" spans="2:51">
      <c r="B63" s="86">
        <v>1956</v>
      </c>
      <c r="C63" s="73">
        <v>11184</v>
      </c>
      <c r="D63" s="74">
        <v>234.17085</v>
      </c>
      <c r="E63" s="74">
        <v>388.29077000000001</v>
      </c>
      <c r="F63" s="74" t="s">
        <v>24</v>
      </c>
      <c r="G63" s="74">
        <v>454.02755000000002</v>
      </c>
      <c r="H63" s="74">
        <v>263.60744999999997</v>
      </c>
      <c r="I63" s="74">
        <v>226.74901</v>
      </c>
      <c r="J63" s="74">
        <v>67.339950000000002</v>
      </c>
      <c r="K63" s="74" t="s">
        <v>24</v>
      </c>
      <c r="L63" s="74">
        <v>45.824796999999997</v>
      </c>
      <c r="M63" s="74">
        <v>23.207170999999999</v>
      </c>
      <c r="N63" s="73">
        <v>103467.5</v>
      </c>
      <c r="O63" s="210">
        <v>22.138242000000002</v>
      </c>
      <c r="P63" s="210">
        <v>14.022171</v>
      </c>
      <c r="R63" s="86">
        <v>1956</v>
      </c>
      <c r="S63" s="73">
        <v>5932</v>
      </c>
      <c r="T63" s="74">
        <v>127.58360999999999</v>
      </c>
      <c r="U63" s="74">
        <v>187.99773999999999</v>
      </c>
      <c r="V63" s="74" t="s">
        <v>24</v>
      </c>
      <c r="W63" s="74">
        <v>223.57626999999999</v>
      </c>
      <c r="X63" s="74">
        <v>118.50466</v>
      </c>
      <c r="Y63" s="74">
        <v>97.166157999999996</v>
      </c>
      <c r="Z63" s="74">
        <v>72.682062999999999</v>
      </c>
      <c r="AA63" s="74" t="s">
        <v>24</v>
      </c>
      <c r="AB63" s="74">
        <v>28.716657999999999</v>
      </c>
      <c r="AC63" s="74">
        <v>15.653366999999999</v>
      </c>
      <c r="AD63" s="73">
        <v>31625</v>
      </c>
      <c r="AE63" s="210">
        <v>7.0238756000000002</v>
      </c>
      <c r="AF63" s="210">
        <v>6.7477822999999999</v>
      </c>
      <c r="AH63" s="86">
        <v>1956</v>
      </c>
      <c r="AI63" s="73">
        <v>17116</v>
      </c>
      <c r="AJ63" s="74">
        <v>181.59249</v>
      </c>
      <c r="AK63" s="74">
        <v>279.42773999999997</v>
      </c>
      <c r="AL63" s="74" t="s">
        <v>24</v>
      </c>
      <c r="AM63" s="74">
        <v>328.26035000000002</v>
      </c>
      <c r="AN63" s="74">
        <v>185.83420000000001</v>
      </c>
      <c r="AO63" s="74">
        <v>157.80856</v>
      </c>
      <c r="AP63" s="74">
        <v>69.191400000000002</v>
      </c>
      <c r="AQ63" s="74" t="s">
        <v>24</v>
      </c>
      <c r="AR63" s="74">
        <v>37.982379999999999</v>
      </c>
      <c r="AS63" s="74">
        <v>19.881981</v>
      </c>
      <c r="AT63" s="73">
        <v>135092.5</v>
      </c>
      <c r="AU63" s="210">
        <v>14.722053000000001</v>
      </c>
      <c r="AV63" s="210">
        <v>11.196524</v>
      </c>
      <c r="AW63" s="74">
        <v>2.0654013</v>
      </c>
      <c r="AY63" s="86">
        <v>1956</v>
      </c>
    </row>
    <row r="64" spans="2:51">
      <c r="B64" s="86">
        <v>1957</v>
      </c>
      <c r="C64" s="73">
        <v>10731</v>
      </c>
      <c r="D64" s="74">
        <v>219.79395</v>
      </c>
      <c r="E64" s="74">
        <v>360.03174000000001</v>
      </c>
      <c r="F64" s="74" t="s">
        <v>24</v>
      </c>
      <c r="G64" s="74">
        <v>420.02375999999998</v>
      </c>
      <c r="H64" s="74">
        <v>246.44580999999999</v>
      </c>
      <c r="I64" s="74">
        <v>213.49764999999999</v>
      </c>
      <c r="J64" s="74">
        <v>66.978612999999996</v>
      </c>
      <c r="K64" s="74" t="s">
        <v>24</v>
      </c>
      <c r="L64" s="74">
        <v>45.774858000000002</v>
      </c>
      <c r="M64" s="74">
        <v>22.516209</v>
      </c>
      <c r="N64" s="73">
        <v>101842.5</v>
      </c>
      <c r="O64" s="210">
        <v>21.315773</v>
      </c>
      <c r="P64" s="210">
        <v>13.400064</v>
      </c>
      <c r="R64" s="86">
        <v>1957</v>
      </c>
      <c r="S64" s="73">
        <v>6018</v>
      </c>
      <c r="T64" s="74">
        <v>126.48437</v>
      </c>
      <c r="U64" s="74">
        <v>184.43979999999999</v>
      </c>
      <c r="V64" s="74" t="s">
        <v>24</v>
      </c>
      <c r="W64" s="74">
        <v>218.37206</v>
      </c>
      <c r="X64" s="74">
        <v>116.68782</v>
      </c>
      <c r="Y64" s="74">
        <v>95.830152999999996</v>
      </c>
      <c r="Z64" s="74">
        <v>72.499168999999995</v>
      </c>
      <c r="AA64" s="74" t="s">
        <v>24</v>
      </c>
      <c r="AB64" s="74">
        <v>30.005983000000001</v>
      </c>
      <c r="AC64" s="74">
        <v>16.136644</v>
      </c>
      <c r="AD64" s="73">
        <v>32372.5</v>
      </c>
      <c r="AE64" s="210">
        <v>7.0275696999999999</v>
      </c>
      <c r="AF64" s="210">
        <v>6.8777784999999998</v>
      </c>
      <c r="AH64" s="86">
        <v>1957</v>
      </c>
      <c r="AI64" s="73">
        <v>16749</v>
      </c>
      <c r="AJ64" s="74">
        <v>173.74121</v>
      </c>
      <c r="AK64" s="74">
        <v>265.00914999999998</v>
      </c>
      <c r="AL64" s="74" t="s">
        <v>24</v>
      </c>
      <c r="AM64" s="74">
        <v>310.44400000000002</v>
      </c>
      <c r="AN64" s="74">
        <v>177.17418000000001</v>
      </c>
      <c r="AO64" s="74">
        <v>151.07254</v>
      </c>
      <c r="AP64" s="74">
        <v>68.962176999999997</v>
      </c>
      <c r="AQ64" s="74" t="s">
        <v>24</v>
      </c>
      <c r="AR64" s="74">
        <v>38.504333000000003</v>
      </c>
      <c r="AS64" s="74">
        <v>19.715606999999999</v>
      </c>
      <c r="AT64" s="73">
        <v>134215</v>
      </c>
      <c r="AU64" s="210">
        <v>14.302079000000001</v>
      </c>
      <c r="AV64" s="210">
        <v>10.905604</v>
      </c>
      <c r="AW64" s="74">
        <v>1.9520284999999999</v>
      </c>
      <c r="AY64" s="86">
        <v>1957</v>
      </c>
    </row>
    <row r="65" spans="2:51">
      <c r="B65" s="87">
        <v>1958</v>
      </c>
      <c r="C65" s="73">
        <v>11520</v>
      </c>
      <c r="D65" s="74">
        <v>231.48334</v>
      </c>
      <c r="E65" s="74">
        <v>382.87641000000002</v>
      </c>
      <c r="F65" s="74" t="s">
        <v>24</v>
      </c>
      <c r="G65" s="74">
        <v>446.75491</v>
      </c>
      <c r="H65" s="74">
        <v>260.60746</v>
      </c>
      <c r="I65" s="74">
        <v>225.37314000000001</v>
      </c>
      <c r="J65" s="74">
        <v>67.076389000000006</v>
      </c>
      <c r="K65" s="74" t="s">
        <v>24</v>
      </c>
      <c r="L65" s="74">
        <v>48.448144999999997</v>
      </c>
      <c r="M65" s="74">
        <v>24.484591000000002</v>
      </c>
      <c r="N65" s="73">
        <v>108637.5</v>
      </c>
      <c r="O65" s="210">
        <v>22.308411</v>
      </c>
      <c r="P65" s="210">
        <v>14.686002</v>
      </c>
      <c r="R65" s="87">
        <v>1958</v>
      </c>
      <c r="S65" s="73">
        <v>6474</v>
      </c>
      <c r="T65" s="74">
        <v>133.05108999999999</v>
      </c>
      <c r="U65" s="74">
        <v>193.64666</v>
      </c>
      <c r="V65" s="74" t="s">
        <v>24</v>
      </c>
      <c r="W65" s="74">
        <v>230.20889</v>
      </c>
      <c r="X65" s="74">
        <v>122.49506</v>
      </c>
      <c r="Y65" s="74">
        <v>101.07323</v>
      </c>
      <c r="Z65" s="74">
        <v>72.505405999999994</v>
      </c>
      <c r="AA65" s="74" t="s">
        <v>24</v>
      </c>
      <c r="AB65" s="74">
        <v>32.062202999999997</v>
      </c>
      <c r="AC65" s="74">
        <v>17.653314000000002</v>
      </c>
      <c r="AD65" s="73">
        <v>35425</v>
      </c>
      <c r="AE65" s="210">
        <v>7.5228286000000004</v>
      </c>
      <c r="AF65" s="210">
        <v>7.7561387000000002</v>
      </c>
      <c r="AH65" s="87">
        <v>1958</v>
      </c>
      <c r="AI65" s="73">
        <v>17994</v>
      </c>
      <c r="AJ65" s="74">
        <v>182.82126</v>
      </c>
      <c r="AK65" s="74">
        <v>279.79933</v>
      </c>
      <c r="AL65" s="74" t="s">
        <v>24</v>
      </c>
      <c r="AM65" s="74">
        <v>328.28109999999998</v>
      </c>
      <c r="AN65" s="74">
        <v>186.46995999999999</v>
      </c>
      <c r="AO65" s="74">
        <v>159.10504</v>
      </c>
      <c r="AP65" s="74">
        <v>69.029677000000007</v>
      </c>
      <c r="AQ65" s="74" t="s">
        <v>24</v>
      </c>
      <c r="AR65" s="74">
        <v>40.923357000000003</v>
      </c>
      <c r="AS65" s="74">
        <v>21.492301999999999</v>
      </c>
      <c r="AT65" s="73">
        <v>144062.5</v>
      </c>
      <c r="AU65" s="210">
        <v>15.039723</v>
      </c>
      <c r="AV65" s="210">
        <v>12.040628</v>
      </c>
      <c r="AW65" s="74">
        <v>1.9771909000000001</v>
      </c>
      <c r="AY65" s="87">
        <v>1958</v>
      </c>
    </row>
    <row r="66" spans="2:51">
      <c r="B66" s="87">
        <v>1959</v>
      </c>
      <c r="C66" s="73">
        <v>12805</v>
      </c>
      <c r="D66" s="74">
        <v>252.05700999999999</v>
      </c>
      <c r="E66" s="74">
        <v>415.53352000000001</v>
      </c>
      <c r="F66" s="74" t="s">
        <v>24</v>
      </c>
      <c r="G66" s="74">
        <v>484.97340000000003</v>
      </c>
      <c r="H66" s="74">
        <v>283.72161</v>
      </c>
      <c r="I66" s="74">
        <v>245.23214999999999</v>
      </c>
      <c r="J66" s="74">
        <v>67.115385000000003</v>
      </c>
      <c r="K66" s="74" t="s">
        <v>24</v>
      </c>
      <c r="L66" s="74">
        <v>50.451124999999998</v>
      </c>
      <c r="M66" s="74">
        <v>25.460799999999999</v>
      </c>
      <c r="N66" s="73">
        <v>120150</v>
      </c>
      <c r="O66" s="210">
        <v>24.172132000000001</v>
      </c>
      <c r="P66" s="210">
        <v>15.424609999999999</v>
      </c>
      <c r="R66" s="87">
        <v>1959</v>
      </c>
      <c r="S66" s="73">
        <v>6916</v>
      </c>
      <c r="T66" s="74">
        <v>138.98155</v>
      </c>
      <c r="U66" s="74">
        <v>201.17466999999999</v>
      </c>
      <c r="V66" s="74" t="s">
        <v>24</v>
      </c>
      <c r="W66" s="74">
        <v>238.92940999999999</v>
      </c>
      <c r="X66" s="74">
        <v>127.03046000000001</v>
      </c>
      <c r="Y66" s="74">
        <v>104.68774999999999</v>
      </c>
      <c r="Z66" s="74">
        <v>72.690139000000002</v>
      </c>
      <c r="AA66" s="74" t="s">
        <v>24</v>
      </c>
      <c r="AB66" s="74">
        <v>32.471007999999998</v>
      </c>
      <c r="AC66" s="74">
        <v>17.770240999999999</v>
      </c>
      <c r="AD66" s="73">
        <v>36627.5</v>
      </c>
      <c r="AE66" s="210">
        <v>7.6083796000000001</v>
      </c>
      <c r="AF66" s="210">
        <v>7.6990179000000003</v>
      </c>
      <c r="AH66" s="87">
        <v>1959</v>
      </c>
      <c r="AI66" s="73">
        <v>19721</v>
      </c>
      <c r="AJ66" s="74">
        <v>196.10397</v>
      </c>
      <c r="AK66" s="74">
        <v>298.43842000000001</v>
      </c>
      <c r="AL66" s="74" t="s">
        <v>24</v>
      </c>
      <c r="AM66" s="74">
        <v>350.00894</v>
      </c>
      <c r="AN66" s="74">
        <v>199.37997999999999</v>
      </c>
      <c r="AO66" s="74">
        <v>170.12560999999999</v>
      </c>
      <c r="AP66" s="74">
        <v>69.070407000000003</v>
      </c>
      <c r="AQ66" s="74" t="s">
        <v>24</v>
      </c>
      <c r="AR66" s="74">
        <v>42.247214999999997</v>
      </c>
      <c r="AS66" s="74">
        <v>22.105771000000001</v>
      </c>
      <c r="AT66" s="73">
        <v>156777.5</v>
      </c>
      <c r="AU66" s="210">
        <v>16.022718999999999</v>
      </c>
      <c r="AV66" s="210">
        <v>12.495293</v>
      </c>
      <c r="AW66" s="74">
        <v>2.0655359999999998</v>
      </c>
      <c r="AY66" s="87">
        <v>1959</v>
      </c>
    </row>
    <row r="67" spans="2:51">
      <c r="B67" s="87">
        <v>1960</v>
      </c>
      <c r="C67" s="73">
        <v>13590</v>
      </c>
      <c r="D67" s="74">
        <v>261.73372000000001</v>
      </c>
      <c r="E67" s="74">
        <v>434.81365</v>
      </c>
      <c r="F67" s="74" t="s">
        <v>24</v>
      </c>
      <c r="G67" s="74">
        <v>507.71987000000001</v>
      </c>
      <c r="H67" s="74">
        <v>295.74059</v>
      </c>
      <c r="I67" s="74">
        <v>255.32113000000001</v>
      </c>
      <c r="J67" s="74">
        <v>67.203826000000007</v>
      </c>
      <c r="K67" s="74" t="s">
        <v>24</v>
      </c>
      <c r="L67" s="74">
        <v>52.436624999999999</v>
      </c>
      <c r="M67" s="74">
        <v>27.383182999999999</v>
      </c>
      <c r="N67" s="73">
        <v>127212.5</v>
      </c>
      <c r="O67" s="210">
        <v>25.048241000000001</v>
      </c>
      <c r="P67" s="210">
        <v>16.780383</v>
      </c>
      <c r="R67" s="87">
        <v>1960</v>
      </c>
      <c r="S67" s="73">
        <v>7596</v>
      </c>
      <c r="T67" s="74">
        <v>149.44812999999999</v>
      </c>
      <c r="U67" s="74">
        <v>213.56282999999999</v>
      </c>
      <c r="V67" s="74" t="s">
        <v>24</v>
      </c>
      <c r="W67" s="74">
        <v>253.66309000000001</v>
      </c>
      <c r="X67" s="74">
        <v>135.36832000000001</v>
      </c>
      <c r="Y67" s="74">
        <v>111.96245</v>
      </c>
      <c r="Z67" s="74">
        <v>72.639546999999993</v>
      </c>
      <c r="AA67" s="74" t="s">
        <v>24</v>
      </c>
      <c r="AB67" s="74">
        <v>34.828060999999998</v>
      </c>
      <c r="AC67" s="74">
        <v>19.559676</v>
      </c>
      <c r="AD67" s="73">
        <v>40670</v>
      </c>
      <c r="AE67" s="210">
        <v>8.2778694000000002</v>
      </c>
      <c r="AF67" s="210">
        <v>8.5767308</v>
      </c>
      <c r="AH67" s="87">
        <v>1960</v>
      </c>
      <c r="AI67" s="73">
        <v>21186</v>
      </c>
      <c r="AJ67" s="74">
        <v>206.18978000000001</v>
      </c>
      <c r="AK67" s="74">
        <v>313.47732000000002</v>
      </c>
      <c r="AL67" s="74" t="s">
        <v>24</v>
      </c>
      <c r="AM67" s="74">
        <v>367.73059000000001</v>
      </c>
      <c r="AN67" s="74">
        <v>209.16829999999999</v>
      </c>
      <c r="AO67" s="74">
        <v>178.53050999999999</v>
      </c>
      <c r="AP67" s="74">
        <v>69.152742000000003</v>
      </c>
      <c r="AQ67" s="74" t="s">
        <v>24</v>
      </c>
      <c r="AR67" s="74">
        <v>44.389968000000003</v>
      </c>
      <c r="AS67" s="74">
        <v>23.948725</v>
      </c>
      <c r="AT67" s="73">
        <v>167882.5</v>
      </c>
      <c r="AU67" s="210">
        <v>16.802028</v>
      </c>
      <c r="AV67" s="210">
        <v>13.623592</v>
      </c>
      <c r="AW67" s="74">
        <v>2.0359988000000002</v>
      </c>
      <c r="AY67" s="87">
        <v>1960</v>
      </c>
    </row>
    <row r="68" spans="2:51">
      <c r="B68" s="87">
        <v>1961</v>
      </c>
      <c r="C68" s="73">
        <v>14094</v>
      </c>
      <c r="D68" s="74">
        <v>265.30880999999999</v>
      </c>
      <c r="E68" s="74">
        <v>441.46906999999999</v>
      </c>
      <c r="F68" s="74" t="s">
        <v>24</v>
      </c>
      <c r="G68" s="74">
        <v>515.06299999999999</v>
      </c>
      <c r="H68" s="74">
        <v>299.91181999999998</v>
      </c>
      <c r="I68" s="74">
        <v>258.15674000000001</v>
      </c>
      <c r="J68" s="74">
        <v>67.280758000000006</v>
      </c>
      <c r="K68" s="74" t="s">
        <v>24</v>
      </c>
      <c r="L68" s="74">
        <v>54.039338999999998</v>
      </c>
      <c r="M68" s="74">
        <v>28.048877999999998</v>
      </c>
      <c r="N68" s="73">
        <v>131355</v>
      </c>
      <c r="O68" s="210">
        <v>25.288784</v>
      </c>
      <c r="P68" s="210">
        <v>17.067791</v>
      </c>
      <c r="R68" s="87">
        <v>1961</v>
      </c>
      <c r="S68" s="73">
        <v>7894</v>
      </c>
      <c r="T68" s="74">
        <v>151.92748</v>
      </c>
      <c r="U68" s="74">
        <v>217.86407</v>
      </c>
      <c r="V68" s="74" t="s">
        <v>24</v>
      </c>
      <c r="W68" s="74">
        <v>259.11067000000003</v>
      </c>
      <c r="X68" s="74">
        <v>136.63867999999999</v>
      </c>
      <c r="Y68" s="74">
        <v>112.30334999999999</v>
      </c>
      <c r="Z68" s="74">
        <v>73.182796999999994</v>
      </c>
      <c r="AA68" s="74" t="s">
        <v>24</v>
      </c>
      <c r="AB68" s="74">
        <v>36.448425999999998</v>
      </c>
      <c r="AC68" s="74">
        <v>20.391082999999998</v>
      </c>
      <c r="AD68" s="73">
        <v>39432.5</v>
      </c>
      <c r="AE68" s="210">
        <v>7.8569578</v>
      </c>
      <c r="AF68" s="210">
        <v>8.5777368999999997</v>
      </c>
      <c r="AH68" s="87">
        <v>1961</v>
      </c>
      <c r="AI68" s="73">
        <v>21988</v>
      </c>
      <c r="AJ68" s="74">
        <v>209.24610999999999</v>
      </c>
      <c r="AK68" s="74">
        <v>319.07508000000001</v>
      </c>
      <c r="AL68" s="74" t="s">
        <v>24</v>
      </c>
      <c r="AM68" s="74">
        <v>374.36282</v>
      </c>
      <c r="AN68" s="74">
        <v>211.89645999999999</v>
      </c>
      <c r="AO68" s="74">
        <v>180.1661</v>
      </c>
      <c r="AP68" s="74">
        <v>69.399673000000007</v>
      </c>
      <c r="AQ68" s="74" t="s">
        <v>24</v>
      </c>
      <c r="AR68" s="74">
        <v>46.058777999999997</v>
      </c>
      <c r="AS68" s="74">
        <v>24.716449000000001</v>
      </c>
      <c r="AT68" s="73">
        <v>170787.5</v>
      </c>
      <c r="AU68" s="210">
        <v>16.722559</v>
      </c>
      <c r="AV68" s="210">
        <v>13.892899999999999</v>
      </c>
      <c r="AW68" s="74">
        <v>2.026351</v>
      </c>
      <c r="AY68" s="87">
        <v>1961</v>
      </c>
    </row>
    <row r="69" spans="2:51">
      <c r="B69" s="87">
        <v>1962</v>
      </c>
      <c r="C69" s="73">
        <v>15308</v>
      </c>
      <c r="D69" s="74">
        <v>283.52348000000001</v>
      </c>
      <c r="E69" s="74">
        <v>474.14155</v>
      </c>
      <c r="F69" s="74" t="s">
        <v>24</v>
      </c>
      <c r="G69" s="74">
        <v>553.70189000000005</v>
      </c>
      <c r="H69" s="74">
        <v>320.38652000000002</v>
      </c>
      <c r="I69" s="74">
        <v>274.77472999999998</v>
      </c>
      <c r="J69" s="74">
        <v>67.489547999999999</v>
      </c>
      <c r="K69" s="74" t="s">
        <v>24</v>
      </c>
      <c r="L69" s="74">
        <v>55.647243000000003</v>
      </c>
      <c r="M69" s="74">
        <v>29.226011</v>
      </c>
      <c r="N69" s="73">
        <v>140627.5</v>
      </c>
      <c r="O69" s="210">
        <v>26.647117999999999</v>
      </c>
      <c r="P69" s="210">
        <v>17.765474999999999</v>
      </c>
      <c r="R69" s="87">
        <v>1962</v>
      </c>
      <c r="S69" s="73">
        <v>8735</v>
      </c>
      <c r="T69" s="74">
        <v>164.77090999999999</v>
      </c>
      <c r="U69" s="74">
        <v>233.07826</v>
      </c>
      <c r="V69" s="74" t="s">
        <v>24</v>
      </c>
      <c r="W69" s="74">
        <v>277.25707</v>
      </c>
      <c r="X69" s="74">
        <v>146.40821</v>
      </c>
      <c r="Y69" s="74">
        <v>120.47830999999999</v>
      </c>
      <c r="Z69" s="74">
        <v>73.258443</v>
      </c>
      <c r="AA69" s="74" t="s">
        <v>24</v>
      </c>
      <c r="AB69" s="74">
        <v>37.813853000000002</v>
      </c>
      <c r="AC69" s="74">
        <v>21.417187999999999</v>
      </c>
      <c r="AD69" s="73">
        <v>43295</v>
      </c>
      <c r="AE69" s="210">
        <v>8.4621698999999992</v>
      </c>
      <c r="AF69" s="210">
        <v>9.1570035999999995</v>
      </c>
      <c r="AH69" s="87">
        <v>1962</v>
      </c>
      <c r="AI69" s="73">
        <v>24043</v>
      </c>
      <c r="AJ69" s="74">
        <v>224.69044</v>
      </c>
      <c r="AK69" s="74">
        <v>341.21850999999998</v>
      </c>
      <c r="AL69" s="74" t="s">
        <v>24</v>
      </c>
      <c r="AM69" s="74">
        <v>400.57817999999997</v>
      </c>
      <c r="AN69" s="74">
        <v>226.07903999999999</v>
      </c>
      <c r="AO69" s="74">
        <v>191.88064</v>
      </c>
      <c r="AP69" s="74">
        <v>69.585430000000002</v>
      </c>
      <c r="AQ69" s="74" t="s">
        <v>24</v>
      </c>
      <c r="AR69" s="74">
        <v>47.507359999999998</v>
      </c>
      <c r="AS69" s="74">
        <v>25.807455999999998</v>
      </c>
      <c r="AT69" s="73">
        <v>183922.5</v>
      </c>
      <c r="AU69" s="210">
        <v>17.695575000000002</v>
      </c>
      <c r="AV69" s="210">
        <v>14.5464</v>
      </c>
      <c r="AW69" s="74">
        <v>2.034259</v>
      </c>
      <c r="AY69" s="87">
        <v>1962</v>
      </c>
    </row>
    <row r="70" spans="2:51">
      <c r="B70" s="87">
        <v>1963</v>
      </c>
      <c r="C70" s="73">
        <v>16073</v>
      </c>
      <c r="D70" s="74">
        <v>292.24167999999997</v>
      </c>
      <c r="E70" s="74">
        <v>485.33141000000001</v>
      </c>
      <c r="F70" s="74" t="s">
        <v>24</v>
      </c>
      <c r="G70" s="74">
        <v>566.54620999999997</v>
      </c>
      <c r="H70" s="74">
        <v>329.35831000000002</v>
      </c>
      <c r="I70" s="74">
        <v>282.62315999999998</v>
      </c>
      <c r="J70" s="74">
        <v>67.376189999999994</v>
      </c>
      <c r="K70" s="74" t="s">
        <v>24</v>
      </c>
      <c r="L70" s="74">
        <v>57.126102000000003</v>
      </c>
      <c r="M70" s="74">
        <v>30.205593</v>
      </c>
      <c r="N70" s="73">
        <v>149162.5</v>
      </c>
      <c r="O70" s="210">
        <v>27.753228</v>
      </c>
      <c r="P70" s="210">
        <v>18.890176</v>
      </c>
      <c r="R70" s="87">
        <v>1963</v>
      </c>
      <c r="S70" s="73">
        <v>9264</v>
      </c>
      <c r="T70" s="74">
        <v>171.33346</v>
      </c>
      <c r="U70" s="74">
        <v>239.09737999999999</v>
      </c>
      <c r="V70" s="74" t="s">
        <v>24</v>
      </c>
      <c r="W70" s="74">
        <v>284.53870000000001</v>
      </c>
      <c r="X70" s="74">
        <v>150.72363000000001</v>
      </c>
      <c r="Y70" s="74">
        <v>124.01479</v>
      </c>
      <c r="Z70" s="74">
        <v>73.310665</v>
      </c>
      <c r="AA70" s="74" t="s">
        <v>24</v>
      </c>
      <c r="AB70" s="74">
        <v>38.978414999999998</v>
      </c>
      <c r="AC70" s="74">
        <v>22.225421000000001</v>
      </c>
      <c r="AD70" s="73">
        <v>45587.5</v>
      </c>
      <c r="AE70" s="210">
        <v>8.7444612999999993</v>
      </c>
      <c r="AF70" s="210">
        <v>9.5179685000000003</v>
      </c>
      <c r="AH70" s="87">
        <v>1963</v>
      </c>
      <c r="AI70" s="73">
        <v>25337</v>
      </c>
      <c r="AJ70" s="74">
        <v>232.30249000000001</v>
      </c>
      <c r="AK70" s="74">
        <v>349.48056000000003</v>
      </c>
      <c r="AL70" s="74" t="s">
        <v>24</v>
      </c>
      <c r="AM70" s="74">
        <v>410.30250999999998</v>
      </c>
      <c r="AN70" s="74">
        <v>232.49942999999999</v>
      </c>
      <c r="AO70" s="74">
        <v>197.46883</v>
      </c>
      <c r="AP70" s="74">
        <v>69.546019999999999</v>
      </c>
      <c r="AQ70" s="74" t="s">
        <v>24</v>
      </c>
      <c r="AR70" s="74">
        <v>48.816060999999998</v>
      </c>
      <c r="AS70" s="74">
        <v>26.700317999999999</v>
      </c>
      <c r="AT70" s="73">
        <v>194750</v>
      </c>
      <c r="AU70" s="210">
        <v>18.393637999999999</v>
      </c>
      <c r="AV70" s="210">
        <v>15.351659</v>
      </c>
      <c r="AW70" s="74">
        <v>2.0298482999999998</v>
      </c>
      <c r="AY70" s="87">
        <v>1963</v>
      </c>
    </row>
    <row r="71" spans="2:51">
      <c r="B71" s="87">
        <v>1964</v>
      </c>
      <c r="C71" s="73">
        <v>16869</v>
      </c>
      <c r="D71" s="74">
        <v>300.95269000000002</v>
      </c>
      <c r="E71" s="74">
        <v>501.73146000000003</v>
      </c>
      <c r="F71" s="74" t="s">
        <v>24</v>
      </c>
      <c r="G71" s="74">
        <v>585.97785999999996</v>
      </c>
      <c r="H71" s="74">
        <v>340.12880999999999</v>
      </c>
      <c r="I71" s="74">
        <v>292.28397000000001</v>
      </c>
      <c r="J71" s="74">
        <v>67.10615</v>
      </c>
      <c r="K71" s="74">
        <v>68.555030000000002</v>
      </c>
      <c r="L71" s="74">
        <v>56.957152999999998</v>
      </c>
      <c r="M71" s="74">
        <v>29.991465999999999</v>
      </c>
      <c r="N71" s="73">
        <v>159111</v>
      </c>
      <c r="O71" s="210">
        <v>29.056592999999999</v>
      </c>
      <c r="P71" s="210">
        <v>19.077394000000002</v>
      </c>
      <c r="R71" s="87">
        <v>1964</v>
      </c>
      <c r="S71" s="73">
        <v>10061</v>
      </c>
      <c r="T71" s="74">
        <v>182.38344000000001</v>
      </c>
      <c r="U71" s="74">
        <v>253.05088000000001</v>
      </c>
      <c r="V71" s="74" t="s">
        <v>24</v>
      </c>
      <c r="W71" s="74">
        <v>300.98138</v>
      </c>
      <c r="X71" s="74">
        <v>159.24318</v>
      </c>
      <c r="Y71" s="74">
        <v>130.84394</v>
      </c>
      <c r="Z71" s="74">
        <v>73.220697999999999</v>
      </c>
      <c r="AA71" s="74">
        <v>74.655950000000004</v>
      </c>
      <c r="AB71" s="74">
        <v>39.563507999999999</v>
      </c>
      <c r="AC71" s="74">
        <v>22.68648</v>
      </c>
      <c r="AD71" s="73">
        <v>50415</v>
      </c>
      <c r="AE71" s="210">
        <v>9.4855970999999997</v>
      </c>
      <c r="AF71" s="210">
        <v>10.092829999999999</v>
      </c>
      <c r="AH71" s="87">
        <v>1964</v>
      </c>
      <c r="AI71" s="73">
        <v>26930</v>
      </c>
      <c r="AJ71" s="74">
        <v>242.14142000000001</v>
      </c>
      <c r="AK71" s="74">
        <v>364.16118999999998</v>
      </c>
      <c r="AL71" s="74" t="s">
        <v>24</v>
      </c>
      <c r="AM71" s="74">
        <v>427.71609000000001</v>
      </c>
      <c r="AN71" s="74">
        <v>241.83206999999999</v>
      </c>
      <c r="AO71" s="74">
        <v>205.39507</v>
      </c>
      <c r="AP71" s="74">
        <v>69.390758000000005</v>
      </c>
      <c r="AQ71" s="74">
        <v>71.041619999999995</v>
      </c>
      <c r="AR71" s="74">
        <v>48.92183</v>
      </c>
      <c r="AS71" s="74">
        <v>26.770980000000002</v>
      </c>
      <c r="AT71" s="73">
        <v>209526</v>
      </c>
      <c r="AU71" s="210">
        <v>19.417096000000001</v>
      </c>
      <c r="AV71" s="210">
        <v>15.711990999999999</v>
      </c>
      <c r="AW71" s="74">
        <v>1.9827296000000001</v>
      </c>
      <c r="AY71" s="87">
        <v>1964</v>
      </c>
    </row>
    <row r="72" spans="2:51">
      <c r="B72" s="87">
        <v>1965</v>
      </c>
      <c r="C72" s="73">
        <v>17252</v>
      </c>
      <c r="D72" s="74">
        <v>301.89868000000001</v>
      </c>
      <c r="E72" s="74">
        <v>508.35705000000002</v>
      </c>
      <c r="F72" s="74" t="s">
        <v>24</v>
      </c>
      <c r="G72" s="74">
        <v>594.31002000000001</v>
      </c>
      <c r="H72" s="74">
        <v>342.90640999999999</v>
      </c>
      <c r="I72" s="74">
        <v>294.58440999999999</v>
      </c>
      <c r="J72" s="74">
        <v>67.162482999999995</v>
      </c>
      <c r="K72" s="74">
        <v>68.432190000000006</v>
      </c>
      <c r="L72" s="74">
        <v>58.103192999999997</v>
      </c>
      <c r="M72" s="74">
        <v>30.934194000000002</v>
      </c>
      <c r="N72" s="73">
        <v>162706</v>
      </c>
      <c r="O72" s="210">
        <v>29.148855999999999</v>
      </c>
      <c r="P72" s="210">
        <v>19.670462000000001</v>
      </c>
      <c r="R72" s="87">
        <v>1965</v>
      </c>
      <c r="S72" s="73">
        <v>10188</v>
      </c>
      <c r="T72" s="74">
        <v>181.07492999999999</v>
      </c>
      <c r="U72" s="74">
        <v>248.29653999999999</v>
      </c>
      <c r="V72" s="74" t="s">
        <v>24</v>
      </c>
      <c r="W72" s="74">
        <v>294.52913000000001</v>
      </c>
      <c r="X72" s="74">
        <v>156.59171000000001</v>
      </c>
      <c r="Y72" s="74">
        <v>128.25111999999999</v>
      </c>
      <c r="Z72" s="74">
        <v>73.167271999999997</v>
      </c>
      <c r="AA72" s="74">
        <v>74.770780000000002</v>
      </c>
      <c r="AB72" s="74">
        <v>40.012568000000002</v>
      </c>
      <c r="AC72" s="74">
        <v>23.183524999999999</v>
      </c>
      <c r="AD72" s="73">
        <v>51485</v>
      </c>
      <c r="AE72" s="210">
        <v>9.5038119000000005</v>
      </c>
      <c r="AF72" s="210">
        <v>10.489995</v>
      </c>
      <c r="AH72" s="87">
        <v>1965</v>
      </c>
      <c r="AI72" s="73">
        <v>27440</v>
      </c>
      <c r="AJ72" s="74">
        <v>241.95611</v>
      </c>
      <c r="AK72" s="74">
        <v>362.98408999999998</v>
      </c>
      <c r="AL72" s="74" t="s">
        <v>24</v>
      </c>
      <c r="AM72" s="74">
        <v>425.95636999999999</v>
      </c>
      <c r="AN72" s="74">
        <v>240.92614</v>
      </c>
      <c r="AO72" s="74">
        <v>204.46782999999999</v>
      </c>
      <c r="AP72" s="74">
        <v>69.391902000000002</v>
      </c>
      <c r="AQ72" s="74">
        <v>71.118679999999998</v>
      </c>
      <c r="AR72" s="74">
        <v>49.751604999999998</v>
      </c>
      <c r="AS72" s="74">
        <v>27.518428</v>
      </c>
      <c r="AT72" s="73">
        <v>214191</v>
      </c>
      <c r="AU72" s="210">
        <v>19.473324999999999</v>
      </c>
      <c r="AV72" s="210">
        <v>16.251707</v>
      </c>
      <c r="AW72" s="74">
        <v>2.0473786999999999</v>
      </c>
      <c r="AY72" s="87">
        <v>1965</v>
      </c>
    </row>
    <row r="73" spans="2:51">
      <c r="B73" s="87">
        <v>1966</v>
      </c>
      <c r="C73" s="73">
        <v>18235</v>
      </c>
      <c r="D73" s="74">
        <v>312.15827000000002</v>
      </c>
      <c r="E73" s="74">
        <v>525.27067999999997</v>
      </c>
      <c r="F73" s="74" t="s">
        <v>24</v>
      </c>
      <c r="G73" s="74">
        <v>613.48887999999999</v>
      </c>
      <c r="H73" s="74">
        <v>354.43299000000002</v>
      </c>
      <c r="I73" s="74">
        <v>303.27713</v>
      </c>
      <c r="J73" s="74">
        <v>67.309730000000002</v>
      </c>
      <c r="K73" s="74">
        <v>68.473489999999998</v>
      </c>
      <c r="L73" s="74">
        <v>59.451616999999999</v>
      </c>
      <c r="M73" s="74">
        <v>31.551172000000001</v>
      </c>
      <c r="N73" s="73">
        <v>169489</v>
      </c>
      <c r="O73" s="210">
        <v>29.704118999999999</v>
      </c>
      <c r="P73" s="210">
        <v>20.185793</v>
      </c>
      <c r="R73" s="87">
        <v>1966</v>
      </c>
      <c r="S73" s="73">
        <v>11086</v>
      </c>
      <c r="T73" s="74">
        <v>192.53514000000001</v>
      </c>
      <c r="U73" s="74">
        <v>263.17034000000001</v>
      </c>
      <c r="V73" s="74" t="s">
        <v>24</v>
      </c>
      <c r="W73" s="74">
        <v>312.75876</v>
      </c>
      <c r="X73" s="74">
        <v>165.71870999999999</v>
      </c>
      <c r="Y73" s="74">
        <v>136.01155</v>
      </c>
      <c r="Z73" s="74">
        <v>73.364514</v>
      </c>
      <c r="AA73" s="74">
        <v>74.965959999999995</v>
      </c>
      <c r="AB73" s="74">
        <v>41.405841000000002</v>
      </c>
      <c r="AC73" s="74">
        <v>24.03</v>
      </c>
      <c r="AD73" s="73">
        <v>55019</v>
      </c>
      <c r="AE73" s="210">
        <v>9.9301268999999994</v>
      </c>
      <c r="AF73" s="210">
        <v>11.133910999999999</v>
      </c>
      <c r="AH73" s="87">
        <v>1966</v>
      </c>
      <c r="AI73" s="73">
        <v>29321</v>
      </c>
      <c r="AJ73" s="74">
        <v>252.77817999999999</v>
      </c>
      <c r="AK73" s="74">
        <v>378.96305999999998</v>
      </c>
      <c r="AL73" s="74" t="s">
        <v>24</v>
      </c>
      <c r="AM73" s="74">
        <v>445.01472000000001</v>
      </c>
      <c r="AN73" s="74">
        <v>251.15815000000001</v>
      </c>
      <c r="AO73" s="74">
        <v>212.79038</v>
      </c>
      <c r="AP73" s="74">
        <v>69.599221999999997</v>
      </c>
      <c r="AQ73" s="74">
        <v>71.306759999999997</v>
      </c>
      <c r="AR73" s="74">
        <v>51.040978000000003</v>
      </c>
      <c r="AS73" s="74">
        <v>28.212530000000001</v>
      </c>
      <c r="AT73" s="73">
        <v>224508</v>
      </c>
      <c r="AU73" s="210">
        <v>19.962436</v>
      </c>
      <c r="AV73" s="210">
        <v>16.832183000000001</v>
      </c>
      <c r="AW73" s="74">
        <v>1.9959342</v>
      </c>
      <c r="AY73" s="87">
        <v>1966</v>
      </c>
    </row>
    <row r="74" spans="2:51">
      <c r="B74" s="87">
        <v>1967</v>
      </c>
      <c r="C74" s="73">
        <v>18311</v>
      </c>
      <c r="D74" s="74">
        <v>308.30124000000001</v>
      </c>
      <c r="E74" s="74">
        <v>517.61585000000002</v>
      </c>
      <c r="F74" s="74" t="s">
        <v>24</v>
      </c>
      <c r="G74" s="74">
        <v>604.85880999999995</v>
      </c>
      <c r="H74" s="74">
        <v>350.24590999999998</v>
      </c>
      <c r="I74" s="74">
        <v>300.41899000000001</v>
      </c>
      <c r="J74" s="74">
        <v>67.129880999999997</v>
      </c>
      <c r="K74" s="74">
        <v>68.206360000000004</v>
      </c>
      <c r="L74" s="74">
        <v>60.168238000000002</v>
      </c>
      <c r="M74" s="74">
        <v>31.840786999999999</v>
      </c>
      <c r="N74" s="73">
        <v>173676</v>
      </c>
      <c r="O74" s="210">
        <v>29.935276000000002</v>
      </c>
      <c r="P74" s="210">
        <v>20.354644</v>
      </c>
      <c r="R74" s="87">
        <v>1967</v>
      </c>
      <c r="S74" s="73">
        <v>11042</v>
      </c>
      <c r="T74" s="74">
        <v>188.43785</v>
      </c>
      <c r="U74" s="74">
        <v>257.80032999999997</v>
      </c>
      <c r="V74" s="74" t="s">
        <v>24</v>
      </c>
      <c r="W74" s="74">
        <v>306.62272999999999</v>
      </c>
      <c r="X74" s="74">
        <v>161.82129</v>
      </c>
      <c r="Y74" s="74">
        <v>132.75438</v>
      </c>
      <c r="Z74" s="74">
        <v>73.507745</v>
      </c>
      <c r="AA74" s="74">
        <v>75.153040000000004</v>
      </c>
      <c r="AB74" s="74">
        <v>42.753706999999999</v>
      </c>
      <c r="AC74" s="74">
        <v>24.431906000000001</v>
      </c>
      <c r="AD74" s="73">
        <v>54908</v>
      </c>
      <c r="AE74" s="210">
        <v>9.7434958999999992</v>
      </c>
      <c r="AF74" s="210">
        <v>11.066547</v>
      </c>
      <c r="AH74" s="87">
        <v>1967</v>
      </c>
      <c r="AI74" s="73">
        <v>29353</v>
      </c>
      <c r="AJ74" s="74">
        <v>248.77368000000001</v>
      </c>
      <c r="AK74" s="74">
        <v>372.7321</v>
      </c>
      <c r="AL74" s="74" t="s">
        <v>24</v>
      </c>
      <c r="AM74" s="74">
        <v>437.9708</v>
      </c>
      <c r="AN74" s="74">
        <v>247.29075</v>
      </c>
      <c r="AO74" s="74">
        <v>209.88647</v>
      </c>
      <c r="AP74" s="74">
        <v>69.528861000000006</v>
      </c>
      <c r="AQ74" s="74">
        <v>71.134379999999993</v>
      </c>
      <c r="AR74" s="74">
        <v>52.173836000000001</v>
      </c>
      <c r="AS74" s="74">
        <v>28.580469999999998</v>
      </c>
      <c r="AT74" s="73">
        <v>228584</v>
      </c>
      <c r="AU74" s="210">
        <v>19.986245</v>
      </c>
      <c r="AV74" s="210">
        <v>16.939526000000001</v>
      </c>
      <c r="AW74" s="74">
        <v>2.0078168999999999</v>
      </c>
      <c r="AY74" s="87">
        <v>1967</v>
      </c>
    </row>
    <row r="75" spans="2:51">
      <c r="B75" s="88">
        <v>1968</v>
      </c>
      <c r="C75" s="73">
        <v>20342</v>
      </c>
      <c r="D75" s="74">
        <v>336.60779000000002</v>
      </c>
      <c r="E75" s="74">
        <v>589.22807999999998</v>
      </c>
      <c r="F75" s="74" t="s">
        <v>24</v>
      </c>
      <c r="G75" s="74">
        <v>693.43185000000005</v>
      </c>
      <c r="H75" s="74">
        <v>390.08060999999998</v>
      </c>
      <c r="I75" s="74">
        <v>331.25204000000002</v>
      </c>
      <c r="J75" s="74">
        <v>67.955163999999996</v>
      </c>
      <c r="K75" s="74">
        <v>68.905510000000007</v>
      </c>
      <c r="L75" s="74">
        <v>62.479267999999998</v>
      </c>
      <c r="M75" s="74">
        <v>33.314227000000002</v>
      </c>
      <c r="N75" s="73">
        <v>182337</v>
      </c>
      <c r="O75" s="210">
        <v>30.881630000000001</v>
      </c>
      <c r="P75" s="210">
        <v>20.645275000000002</v>
      </c>
      <c r="R75" s="88">
        <v>1968</v>
      </c>
      <c r="S75" s="73">
        <v>13069</v>
      </c>
      <c r="T75" s="74">
        <v>219.08002999999999</v>
      </c>
      <c r="U75" s="74">
        <v>304.28239000000002</v>
      </c>
      <c r="V75" s="74" t="s">
        <v>24</v>
      </c>
      <c r="W75" s="74">
        <v>364.29583000000002</v>
      </c>
      <c r="X75" s="74">
        <v>187.45430999999999</v>
      </c>
      <c r="Y75" s="74">
        <v>152.36358000000001</v>
      </c>
      <c r="Z75" s="74">
        <v>74.431325999999999</v>
      </c>
      <c r="AA75" s="74">
        <v>76.188659999999999</v>
      </c>
      <c r="AB75" s="74">
        <v>46.063020000000002</v>
      </c>
      <c r="AC75" s="74">
        <v>26.954172</v>
      </c>
      <c r="AD75" s="73">
        <v>59230</v>
      </c>
      <c r="AE75" s="210">
        <v>10.328638</v>
      </c>
      <c r="AF75" s="210">
        <v>11.561313999999999</v>
      </c>
      <c r="AH75" s="88">
        <v>1968</v>
      </c>
      <c r="AI75" s="73">
        <v>33411</v>
      </c>
      <c r="AJ75" s="74">
        <v>278.22478999999998</v>
      </c>
      <c r="AK75" s="74">
        <v>428.31713999999999</v>
      </c>
      <c r="AL75" s="74" t="s">
        <v>24</v>
      </c>
      <c r="AM75" s="74">
        <v>506.74984999999998</v>
      </c>
      <c r="AN75" s="74">
        <v>278.24813</v>
      </c>
      <c r="AO75" s="74">
        <v>233.80760000000001</v>
      </c>
      <c r="AP75" s="74">
        <v>70.488446999999994</v>
      </c>
      <c r="AQ75" s="74">
        <v>72.167619999999999</v>
      </c>
      <c r="AR75" s="74">
        <v>54.835056999999999</v>
      </c>
      <c r="AS75" s="74">
        <v>30.499237999999998</v>
      </c>
      <c r="AT75" s="73">
        <v>241567</v>
      </c>
      <c r="AU75" s="210">
        <v>20.755096000000002</v>
      </c>
      <c r="AV75" s="210">
        <v>17.310402</v>
      </c>
      <c r="AW75" s="74">
        <v>1.9364515</v>
      </c>
      <c r="AY75" s="88">
        <v>1968</v>
      </c>
    </row>
    <row r="76" spans="2:51">
      <c r="B76" s="88">
        <v>1969</v>
      </c>
      <c r="C76" s="73">
        <v>19943</v>
      </c>
      <c r="D76" s="74">
        <v>323.21528000000001</v>
      </c>
      <c r="E76" s="74">
        <v>563.07470999999998</v>
      </c>
      <c r="F76" s="74" t="s">
        <v>24</v>
      </c>
      <c r="G76" s="74">
        <v>660.25963999999999</v>
      </c>
      <c r="H76" s="74">
        <v>375.10171000000003</v>
      </c>
      <c r="I76" s="74">
        <v>319.01384999999999</v>
      </c>
      <c r="J76" s="74">
        <v>67.638364999999993</v>
      </c>
      <c r="K76" s="74">
        <v>68.708330000000004</v>
      </c>
      <c r="L76" s="74">
        <v>63.607948</v>
      </c>
      <c r="M76" s="74">
        <v>33.412635999999999</v>
      </c>
      <c r="N76" s="73">
        <v>183270</v>
      </c>
      <c r="O76" s="210">
        <v>30.385154</v>
      </c>
      <c r="P76" s="210">
        <v>20.479040000000001</v>
      </c>
      <c r="R76" s="88">
        <v>1969</v>
      </c>
      <c r="S76" s="73">
        <v>12768</v>
      </c>
      <c r="T76" s="74">
        <v>209.55803</v>
      </c>
      <c r="U76" s="74">
        <v>290.02665999999999</v>
      </c>
      <c r="V76" s="74" t="s">
        <v>24</v>
      </c>
      <c r="W76" s="74">
        <v>346.71492999999998</v>
      </c>
      <c r="X76" s="74">
        <v>179.33965000000001</v>
      </c>
      <c r="Y76" s="74">
        <v>146.19277</v>
      </c>
      <c r="Z76" s="74">
        <v>74.384271999999996</v>
      </c>
      <c r="AA76" s="74">
        <v>76.009219999999999</v>
      </c>
      <c r="AB76" s="74">
        <v>46.989547999999999</v>
      </c>
      <c r="AC76" s="74">
        <v>27.276223000000002</v>
      </c>
      <c r="AD76" s="73">
        <v>57922</v>
      </c>
      <c r="AE76" s="210">
        <v>9.8892602000000007</v>
      </c>
      <c r="AF76" s="210">
        <v>11.297620999999999</v>
      </c>
      <c r="AH76" s="88">
        <v>1969</v>
      </c>
      <c r="AI76" s="73">
        <v>32711</v>
      </c>
      <c r="AJ76" s="74">
        <v>266.74518999999998</v>
      </c>
      <c r="AK76" s="74">
        <v>409.33717000000001</v>
      </c>
      <c r="AL76" s="74" t="s">
        <v>24</v>
      </c>
      <c r="AM76" s="74">
        <v>483.01576</v>
      </c>
      <c r="AN76" s="74">
        <v>267.35323</v>
      </c>
      <c r="AO76" s="74">
        <v>225.17594</v>
      </c>
      <c r="AP76" s="74">
        <v>70.271592999999996</v>
      </c>
      <c r="AQ76" s="74">
        <v>71.86524</v>
      </c>
      <c r="AR76" s="74">
        <v>55.892353999999997</v>
      </c>
      <c r="AS76" s="74">
        <v>30.715419000000001</v>
      </c>
      <c r="AT76" s="73">
        <v>241192</v>
      </c>
      <c r="AU76" s="210">
        <v>20.287628000000002</v>
      </c>
      <c r="AV76" s="210">
        <v>17.134896000000001</v>
      </c>
      <c r="AW76" s="74">
        <v>1.9414585</v>
      </c>
      <c r="AY76" s="88">
        <v>1969</v>
      </c>
    </row>
    <row r="77" spans="2:51">
      <c r="B77" s="88">
        <v>1970</v>
      </c>
      <c r="C77" s="73">
        <v>20515</v>
      </c>
      <c r="D77" s="74">
        <v>326.05014</v>
      </c>
      <c r="E77" s="74">
        <v>574.71709999999996</v>
      </c>
      <c r="F77" s="74" t="s">
        <v>24</v>
      </c>
      <c r="G77" s="74">
        <v>675.25053000000003</v>
      </c>
      <c r="H77" s="74">
        <v>381.15980000000002</v>
      </c>
      <c r="I77" s="74">
        <v>323.44400999999999</v>
      </c>
      <c r="J77" s="74">
        <v>67.924786999999995</v>
      </c>
      <c r="K77" s="74">
        <v>68.955240000000003</v>
      </c>
      <c r="L77" s="74">
        <v>63.292506000000003</v>
      </c>
      <c r="M77" s="74">
        <v>32.652639000000001</v>
      </c>
      <c r="N77" s="73">
        <v>183942</v>
      </c>
      <c r="O77" s="210">
        <v>29.895797999999999</v>
      </c>
      <c r="P77" s="210">
        <v>19.678540000000002</v>
      </c>
      <c r="R77" s="88">
        <v>1970</v>
      </c>
      <c r="S77" s="73">
        <v>13424</v>
      </c>
      <c r="T77" s="74">
        <v>215.98063999999999</v>
      </c>
      <c r="U77" s="74">
        <v>297.86718000000002</v>
      </c>
      <c r="V77" s="74" t="s">
        <v>24</v>
      </c>
      <c r="W77" s="74">
        <v>355.63150999999999</v>
      </c>
      <c r="X77" s="74">
        <v>184.03057999999999</v>
      </c>
      <c r="Y77" s="74">
        <v>149.61295999999999</v>
      </c>
      <c r="Z77" s="74">
        <v>74.458582000000007</v>
      </c>
      <c r="AA77" s="74">
        <v>76.212729999999993</v>
      </c>
      <c r="AB77" s="74">
        <v>46.348790000000001</v>
      </c>
      <c r="AC77" s="74">
        <v>26.730385999999999</v>
      </c>
      <c r="AD77" s="73">
        <v>60851</v>
      </c>
      <c r="AE77" s="210">
        <v>10.185325000000001</v>
      </c>
      <c r="AF77" s="210">
        <v>11.384914</v>
      </c>
      <c r="AH77" s="88">
        <v>1970</v>
      </c>
      <c r="AI77" s="73">
        <v>33939</v>
      </c>
      <c r="AJ77" s="74">
        <v>271.35246999999998</v>
      </c>
      <c r="AK77" s="74">
        <v>417.86964999999998</v>
      </c>
      <c r="AL77" s="74" t="s">
        <v>24</v>
      </c>
      <c r="AM77" s="74">
        <v>493.39893999999998</v>
      </c>
      <c r="AN77" s="74">
        <v>272.10624000000001</v>
      </c>
      <c r="AO77" s="74">
        <v>228.64401000000001</v>
      </c>
      <c r="AP77" s="74">
        <v>70.509118999999998</v>
      </c>
      <c r="AQ77" s="74">
        <v>71.96696</v>
      </c>
      <c r="AR77" s="74">
        <v>55.296858999999998</v>
      </c>
      <c r="AS77" s="74">
        <v>30.021761000000001</v>
      </c>
      <c r="AT77" s="73">
        <v>244793</v>
      </c>
      <c r="AU77" s="210">
        <v>20.185531999999998</v>
      </c>
      <c r="AV77" s="210">
        <v>16.661403</v>
      </c>
      <c r="AW77" s="74">
        <v>1.9294408000000001</v>
      </c>
      <c r="AY77" s="88">
        <v>1970</v>
      </c>
    </row>
    <row r="78" spans="2:51">
      <c r="B78" s="88">
        <v>1971</v>
      </c>
      <c r="C78" s="73">
        <v>20116</v>
      </c>
      <c r="D78" s="74">
        <v>306.27582000000001</v>
      </c>
      <c r="E78" s="74">
        <v>539.90544</v>
      </c>
      <c r="F78" s="74" t="s">
        <v>24</v>
      </c>
      <c r="G78" s="74">
        <v>634.29930000000002</v>
      </c>
      <c r="H78" s="74">
        <v>358.06166000000002</v>
      </c>
      <c r="I78" s="74">
        <v>304.01037000000002</v>
      </c>
      <c r="J78" s="74">
        <v>67.751043999999993</v>
      </c>
      <c r="K78" s="74">
        <v>68.703460000000007</v>
      </c>
      <c r="L78" s="74">
        <v>63.361471999999999</v>
      </c>
      <c r="M78" s="74">
        <v>32.937092999999997</v>
      </c>
      <c r="N78" s="73">
        <v>183970</v>
      </c>
      <c r="O78" s="210">
        <v>28.632415999999999</v>
      </c>
      <c r="P78" s="210">
        <v>19.893294000000001</v>
      </c>
      <c r="R78" s="88">
        <v>1971</v>
      </c>
      <c r="S78" s="73">
        <v>13457</v>
      </c>
      <c r="T78" s="74">
        <v>207.05214000000001</v>
      </c>
      <c r="U78" s="74">
        <v>287.12092999999999</v>
      </c>
      <c r="V78" s="74" t="s">
        <v>24</v>
      </c>
      <c r="W78" s="74">
        <v>343.25335999999999</v>
      </c>
      <c r="X78" s="74">
        <v>176.71816000000001</v>
      </c>
      <c r="Y78" s="74">
        <v>143.20339999999999</v>
      </c>
      <c r="Z78" s="74">
        <v>74.566396999999995</v>
      </c>
      <c r="AA78" s="74">
        <v>76.472430000000003</v>
      </c>
      <c r="AB78" s="74">
        <v>46.62209</v>
      </c>
      <c r="AC78" s="74">
        <v>27.144183000000002</v>
      </c>
      <c r="AD78" s="73">
        <v>61618</v>
      </c>
      <c r="AE78" s="210">
        <v>9.8593942999999999</v>
      </c>
      <c r="AF78" s="210">
        <v>11.301513999999999</v>
      </c>
      <c r="AH78" s="88">
        <v>1971</v>
      </c>
      <c r="AI78" s="73">
        <v>33573</v>
      </c>
      <c r="AJ78" s="74">
        <v>256.92446000000001</v>
      </c>
      <c r="AK78" s="74">
        <v>397.26368000000002</v>
      </c>
      <c r="AL78" s="74" t="s">
        <v>24</v>
      </c>
      <c r="AM78" s="74">
        <v>469.35014999999999</v>
      </c>
      <c r="AN78" s="74">
        <v>258.09039000000001</v>
      </c>
      <c r="AO78" s="74">
        <v>216.58914999999999</v>
      </c>
      <c r="AP78" s="74">
        <v>70.483153999999999</v>
      </c>
      <c r="AQ78" s="74">
        <v>71.933009999999996</v>
      </c>
      <c r="AR78" s="74">
        <v>55.390022000000002</v>
      </c>
      <c r="AS78" s="74">
        <v>30.341618</v>
      </c>
      <c r="AT78" s="73">
        <v>245588</v>
      </c>
      <c r="AU78" s="210">
        <v>19.375917999999999</v>
      </c>
      <c r="AV78" s="210">
        <v>16.706633</v>
      </c>
      <c r="AW78" s="74">
        <v>1.8804113</v>
      </c>
      <c r="AY78" s="88">
        <v>1971</v>
      </c>
    </row>
    <row r="79" spans="2:51">
      <c r="B79" s="88">
        <v>1972</v>
      </c>
      <c r="C79" s="73">
        <v>19963</v>
      </c>
      <c r="D79" s="74">
        <v>298.61694999999997</v>
      </c>
      <c r="E79" s="74">
        <v>526.31295</v>
      </c>
      <c r="F79" s="74" t="s">
        <v>24</v>
      </c>
      <c r="G79" s="74">
        <v>619.15484000000004</v>
      </c>
      <c r="H79" s="74">
        <v>348.69069000000002</v>
      </c>
      <c r="I79" s="74">
        <v>296.32038999999997</v>
      </c>
      <c r="J79" s="74">
        <v>67.75685</v>
      </c>
      <c r="K79" s="74">
        <v>68.68374</v>
      </c>
      <c r="L79" s="74">
        <v>63.220064999999998</v>
      </c>
      <c r="M79" s="74">
        <v>32.664113999999998</v>
      </c>
      <c r="N79" s="73">
        <v>183575</v>
      </c>
      <c r="O79" s="210">
        <v>28.063341000000001</v>
      </c>
      <c r="P79" s="210">
        <v>20.274270000000001</v>
      </c>
      <c r="R79" s="88">
        <v>1972</v>
      </c>
      <c r="S79" s="73">
        <v>13193</v>
      </c>
      <c r="T79" s="74">
        <v>199.33487</v>
      </c>
      <c r="U79" s="74">
        <v>274.45607999999999</v>
      </c>
      <c r="V79" s="74" t="s">
        <v>24</v>
      </c>
      <c r="W79" s="74">
        <v>328.45679000000001</v>
      </c>
      <c r="X79" s="74">
        <v>168.52153999999999</v>
      </c>
      <c r="Y79" s="74">
        <v>136.29071999999999</v>
      </c>
      <c r="Z79" s="74">
        <v>74.782535999999993</v>
      </c>
      <c r="AA79" s="74">
        <v>76.653999999999996</v>
      </c>
      <c r="AB79" s="74">
        <v>46.855134</v>
      </c>
      <c r="AC79" s="74">
        <v>27.121535999999999</v>
      </c>
      <c r="AD79" s="73">
        <v>58927</v>
      </c>
      <c r="AE79" s="210">
        <v>9.2617857000000008</v>
      </c>
      <c r="AF79" s="210">
        <v>11.401268</v>
      </c>
      <c r="AH79" s="88">
        <v>1972</v>
      </c>
      <c r="AI79" s="73">
        <v>33156</v>
      </c>
      <c r="AJ79" s="74">
        <v>249.22457</v>
      </c>
      <c r="AK79" s="74">
        <v>383.69742000000002</v>
      </c>
      <c r="AL79" s="74" t="s">
        <v>24</v>
      </c>
      <c r="AM79" s="74">
        <v>453.70130999999998</v>
      </c>
      <c r="AN79" s="74">
        <v>249.14707999999999</v>
      </c>
      <c r="AO79" s="74">
        <v>209.14429000000001</v>
      </c>
      <c r="AP79" s="74">
        <v>70.552419</v>
      </c>
      <c r="AQ79" s="74">
        <v>72.05847</v>
      </c>
      <c r="AR79" s="74">
        <v>55.506076999999998</v>
      </c>
      <c r="AS79" s="74">
        <v>30.207726000000001</v>
      </c>
      <c r="AT79" s="73">
        <v>242502</v>
      </c>
      <c r="AU79" s="210">
        <v>18.793022000000001</v>
      </c>
      <c r="AV79" s="210">
        <v>17.049942000000001</v>
      </c>
      <c r="AW79" s="74">
        <v>1.9176582</v>
      </c>
      <c r="AY79" s="88">
        <v>1972</v>
      </c>
    </row>
    <row r="80" spans="2:51">
      <c r="B80" s="88">
        <v>1973</v>
      </c>
      <c r="C80" s="73">
        <v>19810</v>
      </c>
      <c r="D80" s="74">
        <v>292.06020999999998</v>
      </c>
      <c r="E80" s="74">
        <v>509.01781999999997</v>
      </c>
      <c r="F80" s="74" t="s">
        <v>24</v>
      </c>
      <c r="G80" s="74">
        <v>598.09680000000003</v>
      </c>
      <c r="H80" s="74">
        <v>338.04009000000002</v>
      </c>
      <c r="I80" s="74">
        <v>286.96224999999998</v>
      </c>
      <c r="J80" s="74">
        <v>67.750467</v>
      </c>
      <c r="K80" s="74">
        <v>68.772509999999997</v>
      </c>
      <c r="L80" s="74">
        <v>62.775295</v>
      </c>
      <c r="M80" s="74">
        <v>32.164834999999997</v>
      </c>
      <c r="N80" s="73">
        <v>181543</v>
      </c>
      <c r="O80" s="210">
        <v>27.349401</v>
      </c>
      <c r="P80" s="210">
        <v>20.163805</v>
      </c>
      <c r="R80" s="88">
        <v>1973</v>
      </c>
      <c r="S80" s="73">
        <v>13178</v>
      </c>
      <c r="T80" s="74">
        <v>196.05188999999999</v>
      </c>
      <c r="U80" s="74">
        <v>267.99585999999999</v>
      </c>
      <c r="V80" s="74" t="s">
        <v>24</v>
      </c>
      <c r="W80" s="74">
        <v>321.26253000000003</v>
      </c>
      <c r="X80" s="74">
        <v>163.61099999999999</v>
      </c>
      <c r="Y80" s="74">
        <v>132.09827000000001</v>
      </c>
      <c r="Z80" s="74">
        <v>75.166995999999997</v>
      </c>
      <c r="AA80" s="74">
        <v>77.067980000000006</v>
      </c>
      <c r="AB80" s="74">
        <v>46.313347999999998</v>
      </c>
      <c r="AC80" s="74">
        <v>26.766055999999999</v>
      </c>
      <c r="AD80" s="73">
        <v>56967</v>
      </c>
      <c r="AE80" s="210">
        <v>8.8189575999999992</v>
      </c>
      <c r="AF80" s="210">
        <v>11.311168</v>
      </c>
      <c r="AH80" s="88">
        <v>1973</v>
      </c>
      <c r="AI80" s="73">
        <v>32988</v>
      </c>
      <c r="AJ80" s="74">
        <v>244.27343999999999</v>
      </c>
      <c r="AK80" s="74">
        <v>373.35840999999999</v>
      </c>
      <c r="AL80" s="74" t="s">
        <v>24</v>
      </c>
      <c r="AM80" s="74">
        <v>441.59955000000002</v>
      </c>
      <c r="AN80" s="74">
        <v>242.06134</v>
      </c>
      <c r="AO80" s="74">
        <v>203.02037000000001</v>
      </c>
      <c r="AP80" s="74">
        <v>70.712761</v>
      </c>
      <c r="AQ80" s="74">
        <v>72.267529999999994</v>
      </c>
      <c r="AR80" s="74">
        <v>54.969921999999997</v>
      </c>
      <c r="AS80" s="74">
        <v>29.766383999999999</v>
      </c>
      <c r="AT80" s="73">
        <v>238510</v>
      </c>
      <c r="AU80" s="210">
        <v>18.210315000000001</v>
      </c>
      <c r="AV80" s="210">
        <v>16.988181999999998</v>
      </c>
      <c r="AW80" s="74">
        <v>1.8993496000000001</v>
      </c>
      <c r="AY80" s="88">
        <v>1973</v>
      </c>
    </row>
    <row r="81" spans="2:51">
      <c r="B81" s="88">
        <v>1974</v>
      </c>
      <c r="C81" s="73">
        <v>20554</v>
      </c>
      <c r="D81" s="74">
        <v>298.33078</v>
      </c>
      <c r="E81" s="74">
        <v>525.8673</v>
      </c>
      <c r="F81" s="74" t="s">
        <v>24</v>
      </c>
      <c r="G81" s="74">
        <v>619.24517000000003</v>
      </c>
      <c r="H81" s="74">
        <v>345.78199000000001</v>
      </c>
      <c r="I81" s="74">
        <v>292.03485999999998</v>
      </c>
      <c r="J81" s="74">
        <v>68.183698000000007</v>
      </c>
      <c r="K81" s="74">
        <v>69.193150000000003</v>
      </c>
      <c r="L81" s="74">
        <v>63.157570999999997</v>
      </c>
      <c r="M81" s="74">
        <v>31.966283000000001</v>
      </c>
      <c r="N81" s="73">
        <v>181695</v>
      </c>
      <c r="O81" s="210">
        <v>26.946517</v>
      </c>
      <c r="P81" s="210">
        <v>19.672456</v>
      </c>
      <c r="R81" s="88">
        <v>1974</v>
      </c>
      <c r="S81" s="73">
        <v>14075</v>
      </c>
      <c r="T81" s="74">
        <v>205.98858000000001</v>
      </c>
      <c r="U81" s="74">
        <v>278.37587000000002</v>
      </c>
      <c r="V81" s="74" t="s">
        <v>24</v>
      </c>
      <c r="W81" s="74">
        <v>334.09300999999999</v>
      </c>
      <c r="X81" s="74">
        <v>170.07248999999999</v>
      </c>
      <c r="Y81" s="74">
        <v>137.40261000000001</v>
      </c>
      <c r="Z81" s="74">
        <v>75.201718999999997</v>
      </c>
      <c r="AA81" s="74">
        <v>77.205590000000001</v>
      </c>
      <c r="AB81" s="74">
        <v>46.933875999999998</v>
      </c>
      <c r="AC81" s="74">
        <v>27.312066000000002</v>
      </c>
      <c r="AD81" s="73">
        <v>62046</v>
      </c>
      <c r="AE81" s="210">
        <v>9.4512268000000006</v>
      </c>
      <c r="AF81" s="210">
        <v>12.182460000000001</v>
      </c>
      <c r="AH81" s="88">
        <v>1974</v>
      </c>
      <c r="AI81" s="73">
        <v>34629</v>
      </c>
      <c r="AJ81" s="74">
        <v>252.35067000000001</v>
      </c>
      <c r="AK81" s="74">
        <v>384.93794000000003</v>
      </c>
      <c r="AL81" s="74" t="s">
        <v>24</v>
      </c>
      <c r="AM81" s="74">
        <v>456.04728</v>
      </c>
      <c r="AN81" s="74">
        <v>248.13728</v>
      </c>
      <c r="AO81" s="74">
        <v>207.42576</v>
      </c>
      <c r="AP81" s="74">
        <v>71.036390999999995</v>
      </c>
      <c r="AQ81" s="74">
        <v>72.676730000000006</v>
      </c>
      <c r="AR81" s="74">
        <v>55.377161000000001</v>
      </c>
      <c r="AS81" s="74">
        <v>29.895626</v>
      </c>
      <c r="AT81" s="73">
        <v>243741</v>
      </c>
      <c r="AU81" s="210">
        <v>18.315837999999999</v>
      </c>
      <c r="AV81" s="210">
        <v>17.010245999999999</v>
      </c>
      <c r="AW81" s="74">
        <v>1.8890549000000001</v>
      </c>
      <c r="AY81" s="88">
        <v>1974</v>
      </c>
    </row>
    <row r="82" spans="2:51">
      <c r="B82" s="88">
        <v>1975</v>
      </c>
      <c r="C82" s="73">
        <v>19610</v>
      </c>
      <c r="D82" s="74">
        <v>281.38170000000002</v>
      </c>
      <c r="E82" s="74">
        <v>484.49268999999998</v>
      </c>
      <c r="F82" s="74" t="s">
        <v>24</v>
      </c>
      <c r="G82" s="74">
        <v>569.52584999999999</v>
      </c>
      <c r="H82" s="74">
        <v>321.09640000000002</v>
      </c>
      <c r="I82" s="74">
        <v>272.94592</v>
      </c>
      <c r="J82" s="74">
        <v>67.814649000000003</v>
      </c>
      <c r="K82" s="74">
        <v>68.852019999999996</v>
      </c>
      <c r="L82" s="74">
        <v>63.685372999999998</v>
      </c>
      <c r="M82" s="74">
        <v>32.286212999999996</v>
      </c>
      <c r="N82" s="73">
        <v>178357</v>
      </c>
      <c r="O82" s="210">
        <v>26.161864999999999</v>
      </c>
      <c r="P82" s="210">
        <v>20.493573000000001</v>
      </c>
      <c r="R82" s="88">
        <v>1975</v>
      </c>
      <c r="S82" s="73">
        <v>13121</v>
      </c>
      <c r="T82" s="74">
        <v>189.50538</v>
      </c>
      <c r="U82" s="74">
        <v>251.45273</v>
      </c>
      <c r="V82" s="74" t="s">
        <v>24</v>
      </c>
      <c r="W82" s="74">
        <v>301.07459</v>
      </c>
      <c r="X82" s="74">
        <v>154.51272</v>
      </c>
      <c r="Y82" s="74">
        <v>125.42565999999999</v>
      </c>
      <c r="Z82" s="74">
        <v>74.987652999999995</v>
      </c>
      <c r="AA82" s="74">
        <v>76.816820000000007</v>
      </c>
      <c r="AB82" s="74">
        <v>46.864061999999997</v>
      </c>
      <c r="AC82" s="74">
        <v>27.175196</v>
      </c>
      <c r="AD82" s="73">
        <v>59061</v>
      </c>
      <c r="AE82" s="210">
        <v>8.8874355999999999</v>
      </c>
      <c r="AF82" s="210">
        <v>12.56331</v>
      </c>
      <c r="AH82" s="88">
        <v>1975</v>
      </c>
      <c r="AI82" s="73">
        <v>32731</v>
      </c>
      <c r="AJ82" s="74">
        <v>235.59354999999999</v>
      </c>
      <c r="AK82" s="74">
        <v>352.22552999999999</v>
      </c>
      <c r="AL82" s="74" t="s">
        <v>24</v>
      </c>
      <c r="AM82" s="74">
        <v>416.28437000000002</v>
      </c>
      <c r="AN82" s="74">
        <v>228.85782</v>
      </c>
      <c r="AO82" s="74">
        <v>192.50534999999999</v>
      </c>
      <c r="AP82" s="74">
        <v>70.690470000000005</v>
      </c>
      <c r="AQ82" s="74">
        <v>72.107110000000006</v>
      </c>
      <c r="AR82" s="74">
        <v>55.674433999999998</v>
      </c>
      <c r="AS82" s="74">
        <v>30.022656000000001</v>
      </c>
      <c r="AT82" s="73">
        <v>237418</v>
      </c>
      <c r="AU82" s="210">
        <v>17.634993999999999</v>
      </c>
      <c r="AV82" s="210">
        <v>17.712288999999998</v>
      </c>
      <c r="AW82" s="74">
        <v>1.9267744</v>
      </c>
      <c r="AY82" s="88">
        <v>1975</v>
      </c>
    </row>
    <row r="83" spans="2:51">
      <c r="B83" s="88">
        <v>1976</v>
      </c>
      <c r="C83" s="73">
        <v>20334</v>
      </c>
      <c r="D83" s="74">
        <v>289.16242</v>
      </c>
      <c r="E83" s="74">
        <v>498.94326999999998</v>
      </c>
      <c r="F83" s="74" t="s">
        <v>24</v>
      </c>
      <c r="G83" s="74">
        <v>587.99782000000005</v>
      </c>
      <c r="H83" s="74">
        <v>327.18880000000001</v>
      </c>
      <c r="I83" s="74">
        <v>275.72859</v>
      </c>
      <c r="J83" s="74">
        <v>68.402232999999995</v>
      </c>
      <c r="K83" s="74">
        <v>69.476740000000007</v>
      </c>
      <c r="L83" s="74">
        <v>64.177503000000002</v>
      </c>
      <c r="M83" s="74">
        <v>32.520350999999998</v>
      </c>
      <c r="N83" s="73">
        <v>175990</v>
      </c>
      <c r="O83" s="210">
        <v>25.600914</v>
      </c>
      <c r="P83" s="210">
        <v>20.741796999999998</v>
      </c>
      <c r="R83" s="88">
        <v>1976</v>
      </c>
      <c r="S83" s="73">
        <v>13512</v>
      </c>
      <c r="T83" s="74">
        <v>192.99965</v>
      </c>
      <c r="U83" s="74">
        <v>251.33233000000001</v>
      </c>
      <c r="V83" s="74" t="s">
        <v>24</v>
      </c>
      <c r="W83" s="74">
        <v>301.87918000000002</v>
      </c>
      <c r="X83" s="74">
        <v>152.6876</v>
      </c>
      <c r="Y83" s="74">
        <v>123.11023</v>
      </c>
      <c r="Z83" s="74">
        <v>75.681911999999997</v>
      </c>
      <c r="AA83" s="74">
        <v>77.458539999999999</v>
      </c>
      <c r="AB83" s="74">
        <v>47.380602000000003</v>
      </c>
      <c r="AC83" s="74">
        <v>26.951232000000001</v>
      </c>
      <c r="AD83" s="73">
        <v>55745</v>
      </c>
      <c r="AE83" s="210">
        <v>8.3071616000000006</v>
      </c>
      <c r="AF83" s="210">
        <v>12.04477</v>
      </c>
      <c r="AH83" s="88">
        <v>1976</v>
      </c>
      <c r="AI83" s="73">
        <v>33846</v>
      </c>
      <c r="AJ83" s="74">
        <v>241.18719999999999</v>
      </c>
      <c r="AK83" s="74">
        <v>357.07080999999999</v>
      </c>
      <c r="AL83" s="74" t="s">
        <v>24</v>
      </c>
      <c r="AM83" s="74">
        <v>423.03694000000002</v>
      </c>
      <c r="AN83" s="74">
        <v>229.76230000000001</v>
      </c>
      <c r="AO83" s="74">
        <v>191.97363999999999</v>
      </c>
      <c r="AP83" s="74">
        <v>71.308425999999997</v>
      </c>
      <c r="AQ83" s="74">
        <v>72.758020000000002</v>
      </c>
      <c r="AR83" s="74">
        <v>56.220723999999997</v>
      </c>
      <c r="AS83" s="74">
        <v>30.042072999999998</v>
      </c>
      <c r="AT83" s="73">
        <v>231735</v>
      </c>
      <c r="AU83" s="210">
        <v>17.058354999999999</v>
      </c>
      <c r="AV83" s="210">
        <v>17.672225000000001</v>
      </c>
      <c r="AW83" s="74">
        <v>1.9851932999999999</v>
      </c>
      <c r="AY83" s="88">
        <v>1976</v>
      </c>
    </row>
    <row r="84" spans="2:51">
      <c r="B84" s="88">
        <v>1977</v>
      </c>
      <c r="C84" s="73">
        <v>19352</v>
      </c>
      <c r="D84" s="74">
        <v>272.38299000000001</v>
      </c>
      <c r="E84" s="74">
        <v>456.84104000000002</v>
      </c>
      <c r="F84" s="74" t="s">
        <v>24</v>
      </c>
      <c r="G84" s="74">
        <v>536.80098999999996</v>
      </c>
      <c r="H84" s="74">
        <v>302.62240000000003</v>
      </c>
      <c r="I84" s="74">
        <v>256.5403</v>
      </c>
      <c r="J84" s="74">
        <v>68.088432999999995</v>
      </c>
      <c r="K84" s="74">
        <v>69.214290000000005</v>
      </c>
      <c r="L84" s="74">
        <v>64.362922999999995</v>
      </c>
      <c r="M84" s="74">
        <v>32.082228000000001</v>
      </c>
      <c r="N84" s="73">
        <v>171367</v>
      </c>
      <c r="O84" s="210">
        <v>24.680446</v>
      </c>
      <c r="P84" s="210">
        <v>20.550559</v>
      </c>
      <c r="R84" s="88">
        <v>1977</v>
      </c>
      <c r="S84" s="73">
        <v>13323</v>
      </c>
      <c r="T84" s="74">
        <v>187.97799000000001</v>
      </c>
      <c r="U84" s="74">
        <v>241.70336</v>
      </c>
      <c r="V84" s="74" t="s">
        <v>24</v>
      </c>
      <c r="W84" s="74">
        <v>289.73818</v>
      </c>
      <c r="X84" s="74">
        <v>146.97489999999999</v>
      </c>
      <c r="Y84" s="74">
        <v>118.07698000000001</v>
      </c>
      <c r="Z84" s="74">
        <v>75.737577000000002</v>
      </c>
      <c r="AA84" s="74">
        <v>77.508170000000007</v>
      </c>
      <c r="AB84" s="74">
        <v>48.236784999999998</v>
      </c>
      <c r="AC84" s="74">
        <v>27.487105</v>
      </c>
      <c r="AD84" s="73">
        <v>53924</v>
      </c>
      <c r="AE84" s="210">
        <v>7.9400898</v>
      </c>
      <c r="AF84" s="210">
        <v>12.02351</v>
      </c>
      <c r="AH84" s="88">
        <v>1977</v>
      </c>
      <c r="AI84" s="73">
        <v>32675</v>
      </c>
      <c r="AJ84" s="74">
        <v>230.23155</v>
      </c>
      <c r="AK84" s="74">
        <v>335.56184000000002</v>
      </c>
      <c r="AL84" s="74" t="s">
        <v>24</v>
      </c>
      <c r="AM84" s="74">
        <v>396.71784000000002</v>
      </c>
      <c r="AN84" s="74">
        <v>216.90898999999999</v>
      </c>
      <c r="AO84" s="74">
        <v>181.41372999999999</v>
      </c>
      <c r="AP84" s="74">
        <v>71.207560000000001</v>
      </c>
      <c r="AQ84" s="74">
        <v>72.637500000000003</v>
      </c>
      <c r="AR84" s="74">
        <v>56.641877999999998</v>
      </c>
      <c r="AS84" s="74">
        <v>30.034929999999999</v>
      </c>
      <c r="AT84" s="73">
        <v>225291</v>
      </c>
      <c r="AU84" s="210">
        <v>16.402943</v>
      </c>
      <c r="AV84" s="210">
        <v>17.568358</v>
      </c>
      <c r="AW84" s="74">
        <v>1.8900897999999999</v>
      </c>
      <c r="AY84" s="88">
        <v>1977</v>
      </c>
    </row>
    <row r="85" spans="2:51">
      <c r="B85" s="88">
        <v>1978</v>
      </c>
      <c r="C85" s="73">
        <v>19163</v>
      </c>
      <c r="D85" s="74">
        <v>266.84609999999998</v>
      </c>
      <c r="E85" s="74">
        <v>448.65739000000002</v>
      </c>
      <c r="F85" s="74" t="s">
        <v>24</v>
      </c>
      <c r="G85" s="74">
        <v>528.61784</v>
      </c>
      <c r="H85" s="74">
        <v>294.56531000000001</v>
      </c>
      <c r="I85" s="74">
        <v>248.59780000000001</v>
      </c>
      <c r="J85" s="74">
        <v>68.618117999999996</v>
      </c>
      <c r="K85" s="74">
        <v>69.605810000000005</v>
      </c>
      <c r="L85" s="74">
        <v>64.593655999999996</v>
      </c>
      <c r="M85" s="74">
        <v>31.789453000000002</v>
      </c>
      <c r="N85" s="73">
        <v>161880</v>
      </c>
      <c r="O85" s="210">
        <v>23.076782000000001</v>
      </c>
      <c r="P85" s="210">
        <v>19.895361000000001</v>
      </c>
      <c r="R85" s="88">
        <v>1978</v>
      </c>
      <c r="S85" s="73">
        <v>13369</v>
      </c>
      <c r="T85" s="74">
        <v>186.25064</v>
      </c>
      <c r="U85" s="74">
        <v>236.29374000000001</v>
      </c>
      <c r="V85" s="74" t="s">
        <v>24</v>
      </c>
      <c r="W85" s="74">
        <v>283.98892999999998</v>
      </c>
      <c r="X85" s="74">
        <v>143.22755000000001</v>
      </c>
      <c r="Y85" s="74">
        <v>115.20896</v>
      </c>
      <c r="Z85" s="74">
        <v>76.057006000000001</v>
      </c>
      <c r="AA85" s="74">
        <v>77.861760000000004</v>
      </c>
      <c r="AB85" s="74">
        <v>49.051549999999999</v>
      </c>
      <c r="AC85" s="74">
        <v>27.768777</v>
      </c>
      <c r="AD85" s="73">
        <v>52694</v>
      </c>
      <c r="AE85" s="210">
        <v>7.6647278999999999</v>
      </c>
      <c r="AF85" s="210">
        <v>12.113619</v>
      </c>
      <c r="AH85" s="88">
        <v>1978</v>
      </c>
      <c r="AI85" s="73">
        <v>32532</v>
      </c>
      <c r="AJ85" s="74">
        <v>226.55770999999999</v>
      </c>
      <c r="AK85" s="74">
        <v>327.93254000000002</v>
      </c>
      <c r="AL85" s="74" t="s">
        <v>24</v>
      </c>
      <c r="AM85" s="74">
        <v>388.68761999999998</v>
      </c>
      <c r="AN85" s="74">
        <v>210.61765</v>
      </c>
      <c r="AO85" s="74">
        <v>175.73181</v>
      </c>
      <c r="AP85" s="74">
        <v>71.674853999999996</v>
      </c>
      <c r="AQ85" s="74">
        <v>73.110900000000001</v>
      </c>
      <c r="AR85" s="74">
        <v>57.151891999999997</v>
      </c>
      <c r="AS85" s="74">
        <v>30.004149999999999</v>
      </c>
      <c r="AT85" s="73">
        <v>214574</v>
      </c>
      <c r="AU85" s="210">
        <v>15.448411999999999</v>
      </c>
      <c r="AV85" s="210">
        <v>17.18441</v>
      </c>
      <c r="AW85" s="74">
        <v>1.8987274000000001</v>
      </c>
      <c r="AY85" s="88">
        <v>1978</v>
      </c>
    </row>
    <row r="86" spans="2:51">
      <c r="B86" s="89">
        <v>1979</v>
      </c>
      <c r="C86" s="73">
        <v>18519</v>
      </c>
      <c r="D86" s="74">
        <v>255.30201</v>
      </c>
      <c r="E86" s="74">
        <v>420.15866</v>
      </c>
      <c r="F86" s="74">
        <v>424.36025000000001</v>
      </c>
      <c r="G86" s="74">
        <v>494.34354999999999</v>
      </c>
      <c r="H86" s="74">
        <v>277.13765000000001</v>
      </c>
      <c r="I86" s="74">
        <v>234.76009999999999</v>
      </c>
      <c r="J86" s="74">
        <v>68.537593000000001</v>
      </c>
      <c r="K86" s="74">
        <v>69.646969999999996</v>
      </c>
      <c r="L86" s="74">
        <v>63.643549</v>
      </c>
      <c r="M86" s="74">
        <v>31.252003999999999</v>
      </c>
      <c r="N86" s="73">
        <v>156217</v>
      </c>
      <c r="O86" s="210">
        <v>22.059211000000001</v>
      </c>
      <c r="P86" s="210">
        <v>19.908142000000002</v>
      </c>
      <c r="R86" s="89">
        <v>1979</v>
      </c>
      <c r="S86" s="73">
        <v>12418</v>
      </c>
      <c r="T86" s="74">
        <v>171.00049999999999</v>
      </c>
      <c r="U86" s="74">
        <v>213.5258</v>
      </c>
      <c r="V86" s="74">
        <v>215.66105999999999</v>
      </c>
      <c r="W86" s="74">
        <v>256.43119000000002</v>
      </c>
      <c r="X86" s="74">
        <v>129.67151000000001</v>
      </c>
      <c r="Y86" s="74">
        <v>104.39139</v>
      </c>
      <c r="Z86" s="74">
        <v>76.033500000000004</v>
      </c>
      <c r="AA86" s="74">
        <v>77.817279999999997</v>
      </c>
      <c r="AB86" s="74">
        <v>46.924123000000002</v>
      </c>
      <c r="AC86" s="74">
        <v>26.247596000000001</v>
      </c>
      <c r="AD86" s="73">
        <v>48314</v>
      </c>
      <c r="AE86" s="210">
        <v>6.9506736</v>
      </c>
      <c r="AF86" s="210">
        <v>11.605767999999999</v>
      </c>
      <c r="AH86" s="89">
        <v>1979</v>
      </c>
      <c r="AI86" s="73">
        <v>30937</v>
      </c>
      <c r="AJ86" s="74">
        <v>213.12743</v>
      </c>
      <c r="AK86" s="74">
        <v>302.85863999999998</v>
      </c>
      <c r="AL86" s="74">
        <v>305.88722999999999</v>
      </c>
      <c r="AM86" s="74">
        <v>358.42381</v>
      </c>
      <c r="AN86" s="74">
        <v>195.41872000000001</v>
      </c>
      <c r="AO86" s="74">
        <v>163.56075000000001</v>
      </c>
      <c r="AP86" s="74">
        <v>71.546908999999999</v>
      </c>
      <c r="AQ86" s="74">
        <v>72.870069999999998</v>
      </c>
      <c r="AR86" s="74">
        <v>55.680140999999999</v>
      </c>
      <c r="AS86" s="74">
        <v>29.030290999999998</v>
      </c>
      <c r="AT86" s="73">
        <v>204531</v>
      </c>
      <c r="AU86" s="210">
        <v>14.57532</v>
      </c>
      <c r="AV86" s="210">
        <v>17.030314000000001</v>
      </c>
      <c r="AW86" s="74">
        <v>1.9677184999999999</v>
      </c>
      <c r="AY86" s="89">
        <v>1979</v>
      </c>
    </row>
    <row r="87" spans="2:51">
      <c r="B87" s="89">
        <v>1980</v>
      </c>
      <c r="C87" s="73">
        <v>18310</v>
      </c>
      <c r="D87" s="74">
        <v>249.52099000000001</v>
      </c>
      <c r="E87" s="74">
        <v>409.38076000000001</v>
      </c>
      <c r="F87" s="74">
        <v>413.47457000000003</v>
      </c>
      <c r="G87" s="74">
        <v>482.05398000000002</v>
      </c>
      <c r="H87" s="74">
        <v>268.10534999999999</v>
      </c>
      <c r="I87" s="74">
        <v>225.82228000000001</v>
      </c>
      <c r="J87" s="74">
        <v>68.983334999999997</v>
      </c>
      <c r="K87" s="74">
        <v>70.151470000000003</v>
      </c>
      <c r="L87" s="74">
        <v>62.664704</v>
      </c>
      <c r="M87" s="74">
        <v>30.255461</v>
      </c>
      <c r="N87" s="73">
        <v>148658</v>
      </c>
      <c r="O87" s="210">
        <v>20.764616</v>
      </c>
      <c r="P87" s="210">
        <v>19.091564999999999</v>
      </c>
      <c r="R87" s="89">
        <v>1980</v>
      </c>
      <c r="S87" s="73">
        <v>12418</v>
      </c>
      <c r="T87" s="74">
        <v>168.78484</v>
      </c>
      <c r="U87" s="74">
        <v>207.14831000000001</v>
      </c>
      <c r="V87" s="74">
        <v>209.21979999999999</v>
      </c>
      <c r="W87" s="74">
        <v>248.92241000000001</v>
      </c>
      <c r="X87" s="74">
        <v>125.27327</v>
      </c>
      <c r="Y87" s="74">
        <v>100.39313</v>
      </c>
      <c r="Z87" s="74">
        <v>76.349761999999998</v>
      </c>
      <c r="AA87" s="74">
        <v>78.140659999999997</v>
      </c>
      <c r="AB87" s="74">
        <v>46.775652000000001</v>
      </c>
      <c r="AC87" s="74">
        <v>25.775784999999999</v>
      </c>
      <c r="AD87" s="73">
        <v>46489</v>
      </c>
      <c r="AE87" s="210">
        <v>6.6067710000000002</v>
      </c>
      <c r="AF87" s="210">
        <v>11.478284</v>
      </c>
      <c r="AH87" s="89">
        <v>1980</v>
      </c>
      <c r="AI87" s="73">
        <v>30728</v>
      </c>
      <c r="AJ87" s="74">
        <v>209.10006999999999</v>
      </c>
      <c r="AK87" s="74">
        <v>294.06515999999999</v>
      </c>
      <c r="AL87" s="74">
        <v>297.00581</v>
      </c>
      <c r="AM87" s="74">
        <v>348.22841</v>
      </c>
      <c r="AN87" s="74">
        <v>188.64245</v>
      </c>
      <c r="AO87" s="74">
        <v>157.07658000000001</v>
      </c>
      <c r="AP87" s="74">
        <v>71.960936000000004</v>
      </c>
      <c r="AQ87" s="74">
        <v>73.294330000000002</v>
      </c>
      <c r="AR87" s="74">
        <v>55.100687000000001</v>
      </c>
      <c r="AS87" s="74">
        <v>28.269929999999999</v>
      </c>
      <c r="AT87" s="73">
        <v>195147</v>
      </c>
      <c r="AU87" s="210">
        <v>13.746843999999999</v>
      </c>
      <c r="AV87" s="210">
        <v>16.486536000000001</v>
      </c>
      <c r="AW87" s="74">
        <v>1.9762687999999999</v>
      </c>
      <c r="AY87" s="89">
        <v>1980</v>
      </c>
    </row>
    <row r="88" spans="2:51">
      <c r="B88" s="89">
        <v>1981</v>
      </c>
      <c r="C88" s="73">
        <v>18670</v>
      </c>
      <c r="D88" s="74">
        <v>250.66234</v>
      </c>
      <c r="E88" s="74">
        <v>408.13526000000002</v>
      </c>
      <c r="F88" s="74">
        <v>412.21661</v>
      </c>
      <c r="G88" s="74">
        <v>481.27471000000003</v>
      </c>
      <c r="H88" s="74">
        <v>266.30428999999998</v>
      </c>
      <c r="I88" s="74">
        <v>224.24829</v>
      </c>
      <c r="J88" s="74">
        <v>69.312720999999996</v>
      </c>
      <c r="K88" s="74">
        <v>70.49776</v>
      </c>
      <c r="L88" s="74">
        <v>63.735363</v>
      </c>
      <c r="M88" s="74">
        <v>30.759851999999999</v>
      </c>
      <c r="N88" s="73">
        <v>146326</v>
      </c>
      <c r="O88" s="210">
        <v>20.148890999999999</v>
      </c>
      <c r="P88" s="210">
        <v>19.211257</v>
      </c>
      <c r="R88" s="89">
        <v>1981</v>
      </c>
      <c r="S88" s="73">
        <v>12763</v>
      </c>
      <c r="T88" s="74">
        <v>170.74262999999999</v>
      </c>
      <c r="U88" s="74">
        <v>205.79872</v>
      </c>
      <c r="V88" s="74">
        <v>207.85670999999999</v>
      </c>
      <c r="W88" s="74">
        <v>247.71745999999999</v>
      </c>
      <c r="X88" s="74">
        <v>124.47928</v>
      </c>
      <c r="Y88" s="74">
        <v>100.14091000000001</v>
      </c>
      <c r="Z88" s="74">
        <v>76.534790999999998</v>
      </c>
      <c r="AA88" s="74">
        <v>78.173029999999997</v>
      </c>
      <c r="AB88" s="74">
        <v>47.708582999999997</v>
      </c>
      <c r="AC88" s="74">
        <v>26.420601999999999</v>
      </c>
      <c r="AD88" s="73">
        <v>47136</v>
      </c>
      <c r="AE88" s="210">
        <v>6.5982605000000003</v>
      </c>
      <c r="AF88" s="210">
        <v>11.945745000000001</v>
      </c>
      <c r="AH88" s="89">
        <v>1981</v>
      </c>
      <c r="AI88" s="73">
        <v>31433</v>
      </c>
      <c r="AJ88" s="74">
        <v>210.63092</v>
      </c>
      <c r="AK88" s="74">
        <v>292.35822999999999</v>
      </c>
      <c r="AL88" s="74">
        <v>295.28181000000001</v>
      </c>
      <c r="AM88" s="74">
        <v>346.71726000000001</v>
      </c>
      <c r="AN88" s="74">
        <v>187.15051</v>
      </c>
      <c r="AO88" s="74">
        <v>155.96857</v>
      </c>
      <c r="AP88" s="74">
        <v>72.245767999999998</v>
      </c>
      <c r="AQ88" s="74">
        <v>73.510679999999994</v>
      </c>
      <c r="AR88" s="74">
        <v>56.085289000000003</v>
      </c>
      <c r="AS88" s="74">
        <v>28.836821</v>
      </c>
      <c r="AT88" s="73">
        <v>193462</v>
      </c>
      <c r="AU88" s="210">
        <v>13.429323999999999</v>
      </c>
      <c r="AV88" s="210">
        <v>16.731819999999999</v>
      </c>
      <c r="AW88" s="74">
        <v>1.9831768000000001</v>
      </c>
      <c r="AY88" s="89">
        <v>1981</v>
      </c>
    </row>
    <row r="89" spans="2:51">
      <c r="B89" s="89">
        <v>1982</v>
      </c>
      <c r="C89" s="73">
        <v>18923</v>
      </c>
      <c r="D89" s="74">
        <v>249.61369999999999</v>
      </c>
      <c r="E89" s="74">
        <v>406.2987</v>
      </c>
      <c r="F89" s="74">
        <v>410.36169000000001</v>
      </c>
      <c r="G89" s="74">
        <v>479.75033000000002</v>
      </c>
      <c r="H89" s="74">
        <v>263.27825000000001</v>
      </c>
      <c r="I89" s="74">
        <v>220.36779999999999</v>
      </c>
      <c r="J89" s="74">
        <v>69.670912999999999</v>
      </c>
      <c r="K89" s="74">
        <v>70.987099999999998</v>
      </c>
      <c r="L89" s="74">
        <v>63.675213999999997</v>
      </c>
      <c r="M89" s="74">
        <v>29.896515999999998</v>
      </c>
      <c r="N89" s="73">
        <v>144017</v>
      </c>
      <c r="O89" s="210">
        <v>19.496606</v>
      </c>
      <c r="P89" s="210">
        <v>18.357386000000002</v>
      </c>
      <c r="R89" s="89">
        <v>1982</v>
      </c>
      <c r="S89" s="73">
        <v>13422</v>
      </c>
      <c r="T89" s="74">
        <v>176.52785</v>
      </c>
      <c r="U89" s="74">
        <v>210.46835999999999</v>
      </c>
      <c r="V89" s="74">
        <v>212.57303999999999</v>
      </c>
      <c r="W89" s="74">
        <v>253.44322</v>
      </c>
      <c r="X89" s="74">
        <v>126.25546</v>
      </c>
      <c r="Y89" s="74">
        <v>100.96702999999999</v>
      </c>
      <c r="Z89" s="74">
        <v>76.942481999999998</v>
      </c>
      <c r="AA89" s="74">
        <v>78.518249999999995</v>
      </c>
      <c r="AB89" s="74">
        <v>47.990561</v>
      </c>
      <c r="AC89" s="74">
        <v>26.074287000000002</v>
      </c>
      <c r="AD89" s="73">
        <v>46601</v>
      </c>
      <c r="AE89" s="210">
        <v>6.4192321999999997</v>
      </c>
      <c r="AF89" s="210">
        <v>11.383032999999999</v>
      </c>
      <c r="AH89" s="89">
        <v>1982</v>
      </c>
      <c r="AI89" s="73">
        <v>32345</v>
      </c>
      <c r="AJ89" s="74">
        <v>213.01682</v>
      </c>
      <c r="AK89" s="74">
        <v>294.1909</v>
      </c>
      <c r="AL89" s="74">
        <v>297.13281000000001</v>
      </c>
      <c r="AM89" s="74">
        <v>349.28652</v>
      </c>
      <c r="AN89" s="74">
        <v>186.79727</v>
      </c>
      <c r="AO89" s="74">
        <v>154.70334</v>
      </c>
      <c r="AP89" s="74">
        <v>72.688722999999996</v>
      </c>
      <c r="AQ89" s="74">
        <v>74.145719999999997</v>
      </c>
      <c r="AR89" s="74">
        <v>56.070796999999999</v>
      </c>
      <c r="AS89" s="74">
        <v>28.182206000000001</v>
      </c>
      <c r="AT89" s="73">
        <v>190618</v>
      </c>
      <c r="AU89" s="210">
        <v>13.014697999999999</v>
      </c>
      <c r="AV89" s="210">
        <v>15.965887</v>
      </c>
      <c r="AW89" s="74">
        <v>1.9304503</v>
      </c>
      <c r="AY89" s="89">
        <v>1982</v>
      </c>
    </row>
    <row r="90" spans="2:51">
      <c r="B90" s="89">
        <v>1983</v>
      </c>
      <c r="C90" s="73">
        <v>18261</v>
      </c>
      <c r="D90" s="74">
        <v>237.57713000000001</v>
      </c>
      <c r="E90" s="74">
        <v>380.82623999999998</v>
      </c>
      <c r="F90" s="74">
        <v>384.63450999999998</v>
      </c>
      <c r="G90" s="74">
        <v>449.66595000000001</v>
      </c>
      <c r="H90" s="74">
        <v>246.93993</v>
      </c>
      <c r="I90" s="74">
        <v>206.55857</v>
      </c>
      <c r="J90" s="74">
        <v>69.737101999999993</v>
      </c>
      <c r="K90" s="74">
        <v>71.216480000000004</v>
      </c>
      <c r="L90" s="74">
        <v>64.686503999999999</v>
      </c>
      <c r="M90" s="74">
        <v>30.208437</v>
      </c>
      <c r="N90" s="73">
        <v>137775</v>
      </c>
      <c r="O90" s="210">
        <v>18.409020000000002</v>
      </c>
      <c r="P90" s="210">
        <v>18.742246000000002</v>
      </c>
      <c r="R90" s="89">
        <v>1983</v>
      </c>
      <c r="S90" s="73">
        <v>13127</v>
      </c>
      <c r="T90" s="74">
        <v>170.32289</v>
      </c>
      <c r="U90" s="74">
        <v>199.45320000000001</v>
      </c>
      <c r="V90" s="74">
        <v>201.44773000000001</v>
      </c>
      <c r="W90" s="74">
        <v>239.88603000000001</v>
      </c>
      <c r="X90" s="74">
        <v>119.87651</v>
      </c>
      <c r="Y90" s="74">
        <v>95.723474999999993</v>
      </c>
      <c r="Z90" s="74">
        <v>76.961600000000004</v>
      </c>
      <c r="AA90" s="74">
        <v>78.614840000000001</v>
      </c>
      <c r="AB90" s="74">
        <v>49.665165999999999</v>
      </c>
      <c r="AC90" s="74">
        <v>26.447596000000001</v>
      </c>
      <c r="AD90" s="73">
        <v>45122</v>
      </c>
      <c r="AE90" s="210">
        <v>6.1393700000000004</v>
      </c>
      <c r="AF90" s="210">
        <v>11.344084000000001</v>
      </c>
      <c r="AH90" s="89">
        <v>1983</v>
      </c>
      <c r="AI90" s="73">
        <v>31388</v>
      </c>
      <c r="AJ90" s="74">
        <v>203.90461999999999</v>
      </c>
      <c r="AK90" s="74">
        <v>277.12083999999999</v>
      </c>
      <c r="AL90" s="74">
        <v>279.89204000000001</v>
      </c>
      <c r="AM90" s="74">
        <v>328.90053999999998</v>
      </c>
      <c r="AN90" s="74">
        <v>176.13129000000001</v>
      </c>
      <c r="AO90" s="74">
        <v>145.69747000000001</v>
      </c>
      <c r="AP90" s="74">
        <v>72.758532000000002</v>
      </c>
      <c r="AQ90" s="74">
        <v>74.203990000000005</v>
      </c>
      <c r="AR90" s="74">
        <v>57.423026</v>
      </c>
      <c r="AS90" s="74">
        <v>28.512771999999998</v>
      </c>
      <c r="AT90" s="73">
        <v>182897</v>
      </c>
      <c r="AU90" s="210">
        <v>12.329815999999999</v>
      </c>
      <c r="AV90" s="210">
        <v>16.144684999999999</v>
      </c>
      <c r="AW90" s="74">
        <v>1.9093514</v>
      </c>
      <c r="AY90" s="89">
        <v>1983</v>
      </c>
    </row>
    <row r="91" spans="2:51">
      <c r="B91" s="89">
        <v>1984</v>
      </c>
      <c r="C91" s="73">
        <v>17867</v>
      </c>
      <c r="D91" s="74">
        <v>229.70574999999999</v>
      </c>
      <c r="E91" s="74">
        <v>364.19330000000002</v>
      </c>
      <c r="F91" s="74">
        <v>367.83523000000002</v>
      </c>
      <c r="G91" s="74">
        <v>430.64193999999998</v>
      </c>
      <c r="H91" s="74">
        <v>234.89886999999999</v>
      </c>
      <c r="I91" s="74">
        <v>196.05588</v>
      </c>
      <c r="J91" s="74">
        <v>70.049661</v>
      </c>
      <c r="K91" s="74">
        <v>71.594130000000007</v>
      </c>
      <c r="L91" s="74">
        <v>64.276720999999995</v>
      </c>
      <c r="M91" s="74">
        <v>29.784787000000001</v>
      </c>
      <c r="N91" s="73">
        <v>131342</v>
      </c>
      <c r="O91" s="210">
        <v>17.358677</v>
      </c>
      <c r="P91" s="210">
        <v>18.601575</v>
      </c>
      <c r="R91" s="89">
        <v>1984</v>
      </c>
      <c r="S91" s="73">
        <v>13084</v>
      </c>
      <c r="T91" s="74">
        <v>167.71824000000001</v>
      </c>
      <c r="U91" s="74">
        <v>192.19983999999999</v>
      </c>
      <c r="V91" s="74">
        <v>194.12183999999999</v>
      </c>
      <c r="W91" s="74">
        <v>231.94935000000001</v>
      </c>
      <c r="X91" s="74">
        <v>115.00498</v>
      </c>
      <c r="Y91" s="74">
        <v>91.695316000000005</v>
      </c>
      <c r="Z91" s="74">
        <v>77.341078999999993</v>
      </c>
      <c r="AA91" s="74">
        <v>78.956609999999998</v>
      </c>
      <c r="AB91" s="74">
        <v>49.388494999999999</v>
      </c>
      <c r="AC91" s="74">
        <v>26.206261000000001</v>
      </c>
      <c r="AD91" s="73">
        <v>41860</v>
      </c>
      <c r="AE91" s="210">
        <v>5.6348190000000002</v>
      </c>
      <c r="AF91" s="210">
        <v>10.97593</v>
      </c>
      <c r="AH91" s="89">
        <v>1984</v>
      </c>
      <c r="AI91" s="73">
        <v>30951</v>
      </c>
      <c r="AJ91" s="74">
        <v>198.66630000000001</v>
      </c>
      <c r="AK91" s="74">
        <v>265.76114000000001</v>
      </c>
      <c r="AL91" s="74">
        <v>268.41874999999999</v>
      </c>
      <c r="AM91" s="74">
        <v>316.09843999999998</v>
      </c>
      <c r="AN91" s="74">
        <v>168.08204000000001</v>
      </c>
      <c r="AO91" s="74">
        <v>138.72501</v>
      </c>
      <c r="AP91" s="74">
        <v>73.132307999999995</v>
      </c>
      <c r="AQ91" s="74">
        <v>74.583489999999998</v>
      </c>
      <c r="AR91" s="74">
        <v>57.011549000000002</v>
      </c>
      <c r="AS91" s="74">
        <v>28.159288</v>
      </c>
      <c r="AT91" s="73">
        <v>173202</v>
      </c>
      <c r="AU91" s="210">
        <v>11.550519</v>
      </c>
      <c r="AV91" s="210">
        <v>15.927206999999999</v>
      </c>
      <c r="AW91" s="74">
        <v>1.8948678000000001</v>
      </c>
      <c r="AY91" s="89">
        <v>1984</v>
      </c>
    </row>
    <row r="92" spans="2:51">
      <c r="B92" s="89">
        <v>1985</v>
      </c>
      <c r="C92" s="73">
        <v>18641</v>
      </c>
      <c r="D92" s="74">
        <v>236.47905</v>
      </c>
      <c r="E92" s="74">
        <v>372.79347999999999</v>
      </c>
      <c r="F92" s="74">
        <v>376.52141999999998</v>
      </c>
      <c r="G92" s="74">
        <v>441.66055</v>
      </c>
      <c r="H92" s="74">
        <v>238.41127</v>
      </c>
      <c r="I92" s="74">
        <v>197.91302999999999</v>
      </c>
      <c r="J92" s="74">
        <v>70.652390999999994</v>
      </c>
      <c r="K92" s="74">
        <v>72.191850000000002</v>
      </c>
      <c r="L92" s="74">
        <v>64.266013999999998</v>
      </c>
      <c r="M92" s="74">
        <v>29.055738999999999</v>
      </c>
      <c r="N92" s="73">
        <v>128853</v>
      </c>
      <c r="O92" s="210">
        <v>16.820276</v>
      </c>
      <c r="P92" s="210">
        <v>17.153092000000001</v>
      </c>
      <c r="R92" s="89">
        <v>1985</v>
      </c>
      <c r="S92" s="73">
        <v>13962</v>
      </c>
      <c r="T92" s="74">
        <v>176.60934</v>
      </c>
      <c r="U92" s="74">
        <v>198.71039999999999</v>
      </c>
      <c r="V92" s="74">
        <v>200.69750999999999</v>
      </c>
      <c r="W92" s="74">
        <v>239.98067</v>
      </c>
      <c r="X92" s="74">
        <v>117.65263</v>
      </c>
      <c r="Y92" s="74">
        <v>92.993731999999994</v>
      </c>
      <c r="Z92" s="74">
        <v>77.937970000000007</v>
      </c>
      <c r="AA92" s="74">
        <v>79.52946</v>
      </c>
      <c r="AB92" s="74">
        <v>48.951686000000002</v>
      </c>
      <c r="AC92" s="74">
        <v>25.547097999999998</v>
      </c>
      <c r="AD92" s="73">
        <v>40739</v>
      </c>
      <c r="AE92" s="210">
        <v>5.4193046999999996</v>
      </c>
      <c r="AF92" s="210">
        <v>10.002603000000001</v>
      </c>
      <c r="AH92" s="89">
        <v>1985</v>
      </c>
      <c r="AI92" s="73">
        <v>32603</v>
      </c>
      <c r="AJ92" s="74">
        <v>206.50085999999999</v>
      </c>
      <c r="AK92" s="74">
        <v>273.07431000000003</v>
      </c>
      <c r="AL92" s="74">
        <v>275.80504999999999</v>
      </c>
      <c r="AM92" s="74">
        <v>325.31553000000002</v>
      </c>
      <c r="AN92" s="74">
        <v>171.04919000000001</v>
      </c>
      <c r="AO92" s="74">
        <v>140.24005</v>
      </c>
      <c r="AP92" s="74">
        <v>73.773026000000002</v>
      </c>
      <c r="AQ92" s="74">
        <v>75.290319999999994</v>
      </c>
      <c r="AR92" s="74">
        <v>56.673271999999997</v>
      </c>
      <c r="AS92" s="74">
        <v>27.441755000000001</v>
      </c>
      <c r="AT92" s="73">
        <v>169592</v>
      </c>
      <c r="AU92" s="210">
        <v>11.173569000000001</v>
      </c>
      <c r="AV92" s="210">
        <v>14.639208</v>
      </c>
      <c r="AW92" s="74">
        <v>1.8760642000000001</v>
      </c>
      <c r="AY92" s="89">
        <v>1985</v>
      </c>
    </row>
    <row r="93" spans="2:51">
      <c r="B93" s="89">
        <v>1986</v>
      </c>
      <c r="C93" s="73">
        <v>18057</v>
      </c>
      <c r="D93" s="74">
        <v>225.70722000000001</v>
      </c>
      <c r="E93" s="74">
        <v>347.36216000000002</v>
      </c>
      <c r="F93" s="74">
        <v>350.83578</v>
      </c>
      <c r="G93" s="74">
        <v>411.29980999999998</v>
      </c>
      <c r="H93" s="74">
        <v>222.62966</v>
      </c>
      <c r="I93" s="74">
        <v>184.74288000000001</v>
      </c>
      <c r="J93" s="74">
        <v>70.639047000000005</v>
      </c>
      <c r="K93" s="74">
        <v>72.265129999999999</v>
      </c>
      <c r="L93" s="74">
        <v>64.606962999999993</v>
      </c>
      <c r="M93" s="74">
        <v>29.025880000000001</v>
      </c>
      <c r="N93" s="73">
        <v>125329</v>
      </c>
      <c r="O93" s="210">
        <v>16.137340999999999</v>
      </c>
      <c r="P93" s="210">
        <v>17.318936000000001</v>
      </c>
      <c r="R93" s="89">
        <v>1986</v>
      </c>
      <c r="S93" s="73">
        <v>13946</v>
      </c>
      <c r="T93" s="74">
        <v>173.93011000000001</v>
      </c>
      <c r="U93" s="74">
        <v>190.96063000000001</v>
      </c>
      <c r="V93" s="74">
        <v>192.87022999999999</v>
      </c>
      <c r="W93" s="74">
        <v>230.52603999999999</v>
      </c>
      <c r="X93" s="74">
        <v>113.4911</v>
      </c>
      <c r="Y93" s="74">
        <v>90.008086000000006</v>
      </c>
      <c r="Z93" s="74">
        <v>77.955686</v>
      </c>
      <c r="AA93" s="74">
        <v>79.361109999999996</v>
      </c>
      <c r="AB93" s="74">
        <v>51.054327000000001</v>
      </c>
      <c r="AC93" s="74">
        <v>26.427394</v>
      </c>
      <c r="AD93" s="73">
        <v>40875</v>
      </c>
      <c r="AE93" s="210">
        <v>5.3689714999999998</v>
      </c>
      <c r="AF93" s="210">
        <v>10.477733000000001</v>
      </c>
      <c r="AH93" s="89">
        <v>1986</v>
      </c>
      <c r="AI93" s="73">
        <v>32003</v>
      </c>
      <c r="AJ93" s="74">
        <v>199.78962000000001</v>
      </c>
      <c r="AK93" s="74">
        <v>258.47412000000003</v>
      </c>
      <c r="AL93" s="74">
        <v>261.05885999999998</v>
      </c>
      <c r="AM93" s="74">
        <v>307.88884000000002</v>
      </c>
      <c r="AN93" s="74">
        <v>162.16435999999999</v>
      </c>
      <c r="AO93" s="74">
        <v>133.04095000000001</v>
      </c>
      <c r="AP93" s="74">
        <v>73.827629999999999</v>
      </c>
      <c r="AQ93" s="74">
        <v>75.49306</v>
      </c>
      <c r="AR93" s="74">
        <v>57.908259999999999</v>
      </c>
      <c r="AS93" s="74">
        <v>27.833293999999999</v>
      </c>
      <c r="AT93" s="73">
        <v>166204</v>
      </c>
      <c r="AU93" s="210">
        <v>10.806792</v>
      </c>
      <c r="AV93" s="210">
        <v>14.922704</v>
      </c>
      <c r="AW93" s="74">
        <v>1.8190249999999999</v>
      </c>
      <c r="AY93" s="89">
        <v>1986</v>
      </c>
    </row>
    <row r="94" spans="2:51">
      <c r="B94" s="89">
        <v>1987</v>
      </c>
      <c r="C94" s="73">
        <v>17988</v>
      </c>
      <c r="D94" s="74">
        <v>221.57471000000001</v>
      </c>
      <c r="E94" s="74">
        <v>337.83132999999998</v>
      </c>
      <c r="F94" s="74">
        <v>341.20963999999998</v>
      </c>
      <c r="G94" s="74">
        <v>400.54941000000002</v>
      </c>
      <c r="H94" s="74">
        <v>215.39254</v>
      </c>
      <c r="I94" s="74">
        <v>178.42025000000001</v>
      </c>
      <c r="J94" s="74">
        <v>71.066174000000004</v>
      </c>
      <c r="K94" s="74">
        <v>72.783850000000001</v>
      </c>
      <c r="L94" s="74">
        <v>64.057547999999997</v>
      </c>
      <c r="M94" s="74">
        <v>28.279017</v>
      </c>
      <c r="N94" s="73">
        <v>119350</v>
      </c>
      <c r="O94" s="210">
        <v>15.157550000000001</v>
      </c>
      <c r="P94" s="210">
        <v>16.568104999999999</v>
      </c>
      <c r="R94" s="89">
        <v>1987</v>
      </c>
      <c r="S94" s="73">
        <v>14105</v>
      </c>
      <c r="T94" s="74">
        <v>173.16057000000001</v>
      </c>
      <c r="U94" s="74">
        <v>187.98050000000001</v>
      </c>
      <c r="V94" s="74">
        <v>189.8603</v>
      </c>
      <c r="W94" s="74">
        <v>227.17245</v>
      </c>
      <c r="X94" s="74">
        <v>110.77715999999999</v>
      </c>
      <c r="Y94" s="74">
        <v>87.265942999999993</v>
      </c>
      <c r="Z94" s="74">
        <v>78.376418000000001</v>
      </c>
      <c r="AA94" s="74">
        <v>79.796170000000004</v>
      </c>
      <c r="AB94" s="74">
        <v>51.110627999999998</v>
      </c>
      <c r="AC94" s="74">
        <v>26.261403999999999</v>
      </c>
      <c r="AD94" s="73">
        <v>38171</v>
      </c>
      <c r="AE94" s="210">
        <v>4.9407360000000002</v>
      </c>
      <c r="AF94" s="210">
        <v>10.067015</v>
      </c>
      <c r="AH94" s="89">
        <v>1987</v>
      </c>
      <c r="AI94" s="73">
        <v>32093</v>
      </c>
      <c r="AJ94" s="74">
        <v>197.32691</v>
      </c>
      <c r="AK94" s="74">
        <v>252.83757</v>
      </c>
      <c r="AL94" s="74">
        <v>255.36593999999999</v>
      </c>
      <c r="AM94" s="74">
        <v>301.59343999999999</v>
      </c>
      <c r="AN94" s="74">
        <v>157.54199</v>
      </c>
      <c r="AO94" s="74">
        <v>128.74385000000001</v>
      </c>
      <c r="AP94" s="74">
        <v>74.279427999999996</v>
      </c>
      <c r="AQ94" s="74">
        <v>75.896889999999999</v>
      </c>
      <c r="AR94" s="74">
        <v>57.640360999999999</v>
      </c>
      <c r="AS94" s="74">
        <v>27.355329999999999</v>
      </c>
      <c r="AT94" s="73">
        <v>157521</v>
      </c>
      <c r="AU94" s="210">
        <v>10.097671</v>
      </c>
      <c r="AV94" s="210">
        <v>14.326225000000001</v>
      </c>
      <c r="AW94" s="74">
        <v>1.7971615999999999</v>
      </c>
      <c r="AY94" s="89">
        <v>1987</v>
      </c>
    </row>
    <row r="95" spans="2:51">
      <c r="B95" s="89">
        <v>1988</v>
      </c>
      <c r="C95" s="73">
        <v>17737</v>
      </c>
      <c r="D95" s="74">
        <v>215.02144000000001</v>
      </c>
      <c r="E95" s="74">
        <v>323.54131000000001</v>
      </c>
      <c r="F95" s="74">
        <v>326.77672000000001</v>
      </c>
      <c r="G95" s="74">
        <v>383.39080000000001</v>
      </c>
      <c r="H95" s="74">
        <v>206.35352</v>
      </c>
      <c r="I95" s="74">
        <v>171.05668</v>
      </c>
      <c r="J95" s="74">
        <v>71.139031000000003</v>
      </c>
      <c r="K95" s="74">
        <v>72.962069999999997</v>
      </c>
      <c r="L95" s="74">
        <v>63.850391000000002</v>
      </c>
      <c r="M95" s="74">
        <v>27.254149000000002</v>
      </c>
      <c r="N95" s="73">
        <v>117209</v>
      </c>
      <c r="O95" s="210">
        <v>14.661947</v>
      </c>
      <c r="P95" s="210">
        <v>15.840337999999999</v>
      </c>
      <c r="R95" s="89">
        <v>1988</v>
      </c>
      <c r="S95" s="73">
        <v>13847</v>
      </c>
      <c r="T95" s="74">
        <v>167.16931</v>
      </c>
      <c r="U95" s="74">
        <v>179.65378999999999</v>
      </c>
      <c r="V95" s="74">
        <v>181.45033000000001</v>
      </c>
      <c r="W95" s="74">
        <v>217.58079000000001</v>
      </c>
      <c r="X95" s="74">
        <v>105.40644</v>
      </c>
      <c r="Y95" s="74">
        <v>82.829305000000005</v>
      </c>
      <c r="Z95" s="74">
        <v>78.671192000000005</v>
      </c>
      <c r="AA95" s="74">
        <v>80.156779999999998</v>
      </c>
      <c r="AB95" s="74">
        <v>50.719754000000002</v>
      </c>
      <c r="AC95" s="74">
        <v>25.275628000000001</v>
      </c>
      <c r="AD95" s="73">
        <v>35452</v>
      </c>
      <c r="AE95" s="210">
        <v>4.5170494999999997</v>
      </c>
      <c r="AF95" s="210">
        <v>9.0528148999999996</v>
      </c>
      <c r="AH95" s="89">
        <v>1988</v>
      </c>
      <c r="AI95" s="73">
        <v>31584</v>
      </c>
      <c r="AJ95" s="74">
        <v>191.04577</v>
      </c>
      <c r="AK95" s="74">
        <v>242.33224999999999</v>
      </c>
      <c r="AL95" s="74">
        <v>244.75557000000001</v>
      </c>
      <c r="AM95" s="74">
        <v>289.25373999999999</v>
      </c>
      <c r="AN95" s="74">
        <v>150.76217</v>
      </c>
      <c r="AO95" s="74">
        <v>123.14305</v>
      </c>
      <c r="AP95" s="74">
        <v>74.441267999999994</v>
      </c>
      <c r="AQ95" s="74">
        <v>76.085009999999997</v>
      </c>
      <c r="AR95" s="74">
        <v>57.342047999999998</v>
      </c>
      <c r="AS95" s="74">
        <v>26.349862999999999</v>
      </c>
      <c r="AT95" s="73">
        <v>152661</v>
      </c>
      <c r="AU95" s="210">
        <v>9.6361193000000007</v>
      </c>
      <c r="AV95" s="210">
        <v>13.491281000000001</v>
      </c>
      <c r="AW95" s="74">
        <v>1.8009155999999999</v>
      </c>
      <c r="AY95" s="89">
        <v>1988</v>
      </c>
    </row>
    <row r="96" spans="2:51">
      <c r="B96" s="89">
        <v>1989</v>
      </c>
      <c r="C96" s="73">
        <v>18132</v>
      </c>
      <c r="D96" s="74">
        <v>216.17653999999999</v>
      </c>
      <c r="E96" s="74">
        <v>326.77766000000003</v>
      </c>
      <c r="F96" s="74">
        <v>330.04543999999999</v>
      </c>
      <c r="G96" s="74">
        <v>388.74477999999999</v>
      </c>
      <c r="H96" s="74">
        <v>205.68691999999999</v>
      </c>
      <c r="I96" s="74">
        <v>169.15837999999999</v>
      </c>
      <c r="J96" s="74">
        <v>71.890304</v>
      </c>
      <c r="K96" s="74">
        <v>73.680599999999998</v>
      </c>
      <c r="L96" s="74">
        <v>63.899070000000002</v>
      </c>
      <c r="M96" s="74">
        <v>27.092610000000001</v>
      </c>
      <c r="N96" s="73">
        <v>110926</v>
      </c>
      <c r="O96" s="210">
        <v>13.659583</v>
      </c>
      <c r="P96" s="210">
        <v>15.387774</v>
      </c>
      <c r="R96" s="89">
        <v>1989</v>
      </c>
      <c r="S96" s="73">
        <v>14507</v>
      </c>
      <c r="T96" s="74">
        <v>172.15258</v>
      </c>
      <c r="U96" s="74">
        <v>183.23326</v>
      </c>
      <c r="V96" s="74">
        <v>185.06559999999999</v>
      </c>
      <c r="W96" s="74">
        <v>222.44021000000001</v>
      </c>
      <c r="X96" s="74">
        <v>106.51282</v>
      </c>
      <c r="Y96" s="74">
        <v>83.318894</v>
      </c>
      <c r="Z96" s="74">
        <v>79.132005000000007</v>
      </c>
      <c r="AA96" s="74">
        <v>80.62688</v>
      </c>
      <c r="AB96" s="74">
        <v>50.985835999999999</v>
      </c>
      <c r="AC96" s="74">
        <v>25.314976000000001</v>
      </c>
      <c r="AD96" s="73">
        <v>34672</v>
      </c>
      <c r="AE96" s="210">
        <v>4.3475704000000004</v>
      </c>
      <c r="AF96" s="210">
        <v>9.0098798999999996</v>
      </c>
      <c r="AH96" s="89">
        <v>1989</v>
      </c>
      <c r="AI96" s="73">
        <v>32639</v>
      </c>
      <c r="AJ96" s="74">
        <v>194.11319</v>
      </c>
      <c r="AK96" s="74">
        <v>245.24363</v>
      </c>
      <c r="AL96" s="74">
        <v>247.69606999999999</v>
      </c>
      <c r="AM96" s="74">
        <v>293.71834999999999</v>
      </c>
      <c r="AN96" s="74">
        <v>150.75592</v>
      </c>
      <c r="AO96" s="74">
        <v>122.32212</v>
      </c>
      <c r="AP96" s="74">
        <v>75.109010999999995</v>
      </c>
      <c r="AQ96" s="74">
        <v>76.777360000000002</v>
      </c>
      <c r="AR96" s="74">
        <v>57.433705000000003</v>
      </c>
      <c r="AS96" s="74">
        <v>26.272618999999999</v>
      </c>
      <c r="AT96" s="73">
        <v>145598</v>
      </c>
      <c r="AU96" s="210">
        <v>9.0457277999999999</v>
      </c>
      <c r="AV96" s="210">
        <v>13.168030999999999</v>
      </c>
      <c r="AW96" s="74">
        <v>1.7833969999999999</v>
      </c>
      <c r="AY96" s="89">
        <v>1989</v>
      </c>
    </row>
    <row r="97" spans="2:51">
      <c r="B97" s="89">
        <v>1990</v>
      </c>
      <c r="C97" s="73">
        <v>17186</v>
      </c>
      <c r="D97" s="74">
        <v>201.92053999999999</v>
      </c>
      <c r="E97" s="74">
        <v>300.80115999999998</v>
      </c>
      <c r="F97" s="74">
        <v>303.80916999999999</v>
      </c>
      <c r="G97" s="74">
        <v>357.79374000000001</v>
      </c>
      <c r="H97" s="74">
        <v>189.57182</v>
      </c>
      <c r="I97" s="74">
        <v>155.74831</v>
      </c>
      <c r="J97" s="74">
        <v>71.902361999999997</v>
      </c>
      <c r="K97" s="74">
        <v>73.803640000000001</v>
      </c>
      <c r="L97" s="74">
        <v>63.574150000000003</v>
      </c>
      <c r="M97" s="74">
        <v>26.579851000000001</v>
      </c>
      <c r="N97" s="73">
        <v>105045</v>
      </c>
      <c r="O97" s="210">
        <v>12.756864999999999</v>
      </c>
      <c r="P97" s="210">
        <v>14.720019000000001</v>
      </c>
      <c r="R97" s="89">
        <v>1990</v>
      </c>
      <c r="S97" s="73">
        <v>13988</v>
      </c>
      <c r="T97" s="74">
        <v>163.52852999999999</v>
      </c>
      <c r="U97" s="74">
        <v>172.02010999999999</v>
      </c>
      <c r="V97" s="74">
        <v>173.74030999999999</v>
      </c>
      <c r="W97" s="74">
        <v>208.94890000000001</v>
      </c>
      <c r="X97" s="74">
        <v>100.0364</v>
      </c>
      <c r="Y97" s="74">
        <v>78.492071999999993</v>
      </c>
      <c r="Z97" s="74">
        <v>79.165856000000005</v>
      </c>
      <c r="AA97" s="74">
        <v>80.600679999999997</v>
      </c>
      <c r="AB97" s="74">
        <v>51.328342999999997</v>
      </c>
      <c r="AC97" s="74">
        <v>25.248186</v>
      </c>
      <c r="AD97" s="73">
        <v>33118</v>
      </c>
      <c r="AE97" s="210">
        <v>4.0945897000000002</v>
      </c>
      <c r="AF97" s="210">
        <v>8.7716323999999997</v>
      </c>
      <c r="AH97" s="89">
        <v>1990</v>
      </c>
      <c r="AI97" s="73">
        <v>31174</v>
      </c>
      <c r="AJ97" s="74">
        <v>182.67662999999999</v>
      </c>
      <c r="AK97" s="74">
        <v>228.13577000000001</v>
      </c>
      <c r="AL97" s="74">
        <v>230.41712000000001</v>
      </c>
      <c r="AM97" s="74">
        <v>273.33918999999997</v>
      </c>
      <c r="AN97" s="74">
        <v>140.26407</v>
      </c>
      <c r="AO97" s="74">
        <v>113.84604</v>
      </c>
      <c r="AP97" s="74">
        <v>75.161545000000004</v>
      </c>
      <c r="AQ97" s="74">
        <v>76.914910000000006</v>
      </c>
      <c r="AR97" s="74">
        <v>57.426544999999997</v>
      </c>
      <c r="AS97" s="74">
        <v>25.965350999999998</v>
      </c>
      <c r="AT97" s="73">
        <v>138163</v>
      </c>
      <c r="AU97" s="210">
        <v>8.4645091000000008</v>
      </c>
      <c r="AV97" s="210">
        <v>12.661821</v>
      </c>
      <c r="AW97" s="74">
        <v>1.7486394999999999</v>
      </c>
      <c r="AY97" s="89">
        <v>1990</v>
      </c>
    </row>
    <row r="98" spans="2:51">
      <c r="B98" s="89">
        <v>1991</v>
      </c>
      <c r="C98" s="73">
        <v>16753</v>
      </c>
      <c r="D98" s="74">
        <v>194.45391000000001</v>
      </c>
      <c r="E98" s="74">
        <v>285.11768999999998</v>
      </c>
      <c r="F98" s="74">
        <v>287.96886000000001</v>
      </c>
      <c r="G98" s="74">
        <v>339.4194</v>
      </c>
      <c r="H98" s="74">
        <v>178.75261</v>
      </c>
      <c r="I98" s="74">
        <v>145.97476</v>
      </c>
      <c r="J98" s="74">
        <v>72.316316999999998</v>
      </c>
      <c r="K98" s="74">
        <v>74.178439999999995</v>
      </c>
      <c r="L98" s="74">
        <v>63.049942000000001</v>
      </c>
      <c r="M98" s="74">
        <v>26.149187999999999</v>
      </c>
      <c r="N98" s="73">
        <v>98263</v>
      </c>
      <c r="O98" s="210">
        <v>11.799419</v>
      </c>
      <c r="P98" s="210">
        <v>14.495933000000001</v>
      </c>
      <c r="R98" s="89">
        <v>1991</v>
      </c>
      <c r="S98" s="73">
        <v>13570</v>
      </c>
      <c r="T98" s="74">
        <v>156.54150999999999</v>
      </c>
      <c r="U98" s="74">
        <v>161.74749</v>
      </c>
      <c r="V98" s="74">
        <v>163.36496</v>
      </c>
      <c r="W98" s="74">
        <v>196.76179999999999</v>
      </c>
      <c r="X98" s="74">
        <v>93.354523999999998</v>
      </c>
      <c r="Y98" s="74">
        <v>72.811453</v>
      </c>
      <c r="Z98" s="74">
        <v>79.630213999999995</v>
      </c>
      <c r="AA98" s="74">
        <v>80.940399999999997</v>
      </c>
      <c r="AB98" s="74">
        <v>51.325693000000001</v>
      </c>
      <c r="AC98" s="74">
        <v>24.637339000000001</v>
      </c>
      <c r="AD98" s="73">
        <v>29427</v>
      </c>
      <c r="AE98" s="210">
        <v>3.5940571000000001</v>
      </c>
      <c r="AF98" s="210">
        <v>8.0156352000000002</v>
      </c>
      <c r="AH98" s="89">
        <v>1991</v>
      </c>
      <c r="AI98" s="73">
        <v>30323</v>
      </c>
      <c r="AJ98" s="74">
        <v>175.43934999999999</v>
      </c>
      <c r="AK98" s="74">
        <v>215.6208</v>
      </c>
      <c r="AL98" s="74">
        <v>217.77700999999999</v>
      </c>
      <c r="AM98" s="74">
        <v>258.65107999999998</v>
      </c>
      <c r="AN98" s="74">
        <v>131.74122</v>
      </c>
      <c r="AO98" s="74">
        <v>106.35189</v>
      </c>
      <c r="AP98" s="74">
        <v>75.589827999999997</v>
      </c>
      <c r="AQ98" s="74">
        <v>77.442440000000005</v>
      </c>
      <c r="AR98" s="74">
        <v>57.202415000000002</v>
      </c>
      <c r="AS98" s="74">
        <v>25.450288</v>
      </c>
      <c r="AT98" s="73">
        <v>127690</v>
      </c>
      <c r="AU98" s="210">
        <v>7.7315408000000003</v>
      </c>
      <c r="AV98" s="210">
        <v>12.219302000000001</v>
      </c>
      <c r="AW98" s="74">
        <v>1.7627333999999999</v>
      </c>
      <c r="AY98" s="89">
        <v>1991</v>
      </c>
    </row>
    <row r="99" spans="2:51">
      <c r="B99" s="89">
        <v>1992</v>
      </c>
      <c r="C99" s="73">
        <v>17063</v>
      </c>
      <c r="D99" s="74">
        <v>195.94049999999999</v>
      </c>
      <c r="E99" s="74">
        <v>284.23302000000001</v>
      </c>
      <c r="F99" s="74">
        <v>287.07535000000001</v>
      </c>
      <c r="G99" s="74">
        <v>338.92781000000002</v>
      </c>
      <c r="H99" s="74">
        <v>177.04819000000001</v>
      </c>
      <c r="I99" s="74">
        <v>144.52154999999999</v>
      </c>
      <c r="J99" s="74">
        <v>72.714009000000004</v>
      </c>
      <c r="K99" s="74">
        <v>74.561019999999999</v>
      </c>
      <c r="L99" s="74">
        <v>63.011927999999997</v>
      </c>
      <c r="M99" s="74">
        <v>25.808062</v>
      </c>
      <c r="N99" s="73">
        <v>96749</v>
      </c>
      <c r="O99" s="210">
        <v>11.503083999999999</v>
      </c>
      <c r="P99" s="210">
        <v>14.317361999999999</v>
      </c>
      <c r="R99" s="89">
        <v>1992</v>
      </c>
      <c r="S99" s="73">
        <v>14419</v>
      </c>
      <c r="T99" s="74">
        <v>164.40566999999999</v>
      </c>
      <c r="U99" s="74">
        <v>166.70803000000001</v>
      </c>
      <c r="V99" s="74">
        <v>168.37511000000001</v>
      </c>
      <c r="W99" s="74">
        <v>203.38256000000001</v>
      </c>
      <c r="X99" s="74">
        <v>95.708348000000001</v>
      </c>
      <c r="Y99" s="74">
        <v>74.271407999999994</v>
      </c>
      <c r="Z99" s="74">
        <v>79.984048000000001</v>
      </c>
      <c r="AA99" s="74">
        <v>81.588700000000003</v>
      </c>
      <c r="AB99" s="74">
        <v>51.805410999999999</v>
      </c>
      <c r="AC99" s="74">
        <v>25.056912000000001</v>
      </c>
      <c r="AD99" s="73">
        <v>30790</v>
      </c>
      <c r="AE99" s="210">
        <v>3.7209705</v>
      </c>
      <c r="AF99" s="210">
        <v>8.4405189000000007</v>
      </c>
      <c r="AH99" s="89">
        <v>1992</v>
      </c>
      <c r="AI99" s="73">
        <v>31482</v>
      </c>
      <c r="AJ99" s="74">
        <v>180.11704</v>
      </c>
      <c r="AK99" s="74">
        <v>218.21394000000001</v>
      </c>
      <c r="AL99" s="74">
        <v>220.39608000000001</v>
      </c>
      <c r="AM99" s="74">
        <v>262.40424000000002</v>
      </c>
      <c r="AN99" s="74">
        <v>132.38683</v>
      </c>
      <c r="AO99" s="74">
        <v>106.5282</v>
      </c>
      <c r="AP99" s="74">
        <v>76.043935000000005</v>
      </c>
      <c r="AQ99" s="74">
        <v>78.055329999999998</v>
      </c>
      <c r="AR99" s="74">
        <v>57.331730999999998</v>
      </c>
      <c r="AS99" s="74">
        <v>25.458514999999998</v>
      </c>
      <c r="AT99" s="73">
        <v>127539</v>
      </c>
      <c r="AU99" s="210">
        <v>7.6437374</v>
      </c>
      <c r="AV99" s="210">
        <v>12.257072000000001</v>
      </c>
      <c r="AW99" s="74">
        <v>1.7049749000000001</v>
      </c>
      <c r="AY99" s="89">
        <v>1992</v>
      </c>
    </row>
    <row r="100" spans="2:51">
      <c r="B100" s="89">
        <v>1993</v>
      </c>
      <c r="C100" s="73">
        <v>16337</v>
      </c>
      <c r="D100" s="74">
        <v>186.02866</v>
      </c>
      <c r="E100" s="74">
        <v>264.45222999999999</v>
      </c>
      <c r="F100" s="74">
        <v>267.09674999999999</v>
      </c>
      <c r="G100" s="74">
        <v>315.58105999999998</v>
      </c>
      <c r="H100" s="74">
        <v>164.61044000000001</v>
      </c>
      <c r="I100" s="74">
        <v>134.30973</v>
      </c>
      <c r="J100" s="74">
        <v>72.917109999999994</v>
      </c>
      <c r="K100" s="74">
        <v>74.63973</v>
      </c>
      <c r="L100" s="74">
        <v>61.948278000000002</v>
      </c>
      <c r="M100" s="74">
        <v>25.099478999999999</v>
      </c>
      <c r="N100" s="73">
        <v>90987</v>
      </c>
      <c r="O100" s="210">
        <v>10.735168</v>
      </c>
      <c r="P100" s="210">
        <v>13.935290999999999</v>
      </c>
      <c r="R100" s="89">
        <v>1993</v>
      </c>
      <c r="S100" s="73">
        <v>13425</v>
      </c>
      <c r="T100" s="74">
        <v>151.64645999999999</v>
      </c>
      <c r="U100" s="74">
        <v>150.07485</v>
      </c>
      <c r="V100" s="74">
        <v>151.57560000000001</v>
      </c>
      <c r="W100" s="74">
        <v>183.05193</v>
      </c>
      <c r="X100" s="74">
        <v>86.212385999999995</v>
      </c>
      <c r="Y100" s="74">
        <v>67.185423</v>
      </c>
      <c r="Z100" s="74">
        <v>80.086853000000005</v>
      </c>
      <c r="AA100" s="74">
        <v>81.818100000000001</v>
      </c>
      <c r="AB100" s="74">
        <v>49.966503000000003</v>
      </c>
      <c r="AC100" s="74">
        <v>23.756857</v>
      </c>
      <c r="AD100" s="73">
        <v>28421</v>
      </c>
      <c r="AE100" s="210">
        <v>3.4063140000000001</v>
      </c>
      <c r="AF100" s="210">
        <v>8.1469845000000003</v>
      </c>
      <c r="AH100" s="89">
        <v>1993</v>
      </c>
      <c r="AI100" s="73">
        <v>29762</v>
      </c>
      <c r="AJ100" s="74">
        <v>168.76849000000001</v>
      </c>
      <c r="AK100" s="74">
        <v>199.91587000000001</v>
      </c>
      <c r="AL100" s="74">
        <v>201.91502</v>
      </c>
      <c r="AM100" s="74">
        <v>240.38865999999999</v>
      </c>
      <c r="AN100" s="74">
        <v>121.41566</v>
      </c>
      <c r="AO100" s="74">
        <v>97.904677000000007</v>
      </c>
      <c r="AP100" s="74">
        <v>76.151444999999995</v>
      </c>
      <c r="AQ100" s="74">
        <v>78.183319999999995</v>
      </c>
      <c r="AR100" s="74">
        <v>55.901578000000001</v>
      </c>
      <c r="AS100" s="74">
        <v>24.475529999999999</v>
      </c>
      <c r="AT100" s="73">
        <v>119408</v>
      </c>
      <c r="AU100" s="210">
        <v>7.0994951999999998</v>
      </c>
      <c r="AV100" s="210">
        <v>11.919606999999999</v>
      </c>
      <c r="AW100" s="74">
        <v>1.7621355999999999</v>
      </c>
      <c r="AY100" s="89">
        <v>1993</v>
      </c>
    </row>
    <row r="101" spans="2:51">
      <c r="B101" s="89">
        <v>1994</v>
      </c>
      <c r="C101" s="73">
        <v>16515</v>
      </c>
      <c r="D101" s="74">
        <v>186.32221999999999</v>
      </c>
      <c r="E101" s="74">
        <v>262.62049000000002</v>
      </c>
      <c r="F101" s="74">
        <v>265.24669999999998</v>
      </c>
      <c r="G101" s="74">
        <v>314.16811000000001</v>
      </c>
      <c r="H101" s="74">
        <v>161.75169</v>
      </c>
      <c r="I101" s="74">
        <v>131.10076000000001</v>
      </c>
      <c r="J101" s="74">
        <v>73.547442000000004</v>
      </c>
      <c r="K101" s="74">
        <v>75.412149999999997</v>
      </c>
      <c r="L101" s="74">
        <v>61.096519000000001</v>
      </c>
      <c r="M101" s="74">
        <v>24.479723</v>
      </c>
      <c r="N101" s="73">
        <v>86229</v>
      </c>
      <c r="O101" s="210">
        <v>10.086048999999999</v>
      </c>
      <c r="P101" s="210">
        <v>13.322755000000001</v>
      </c>
      <c r="R101" s="89">
        <v>1994</v>
      </c>
      <c r="S101" s="73">
        <v>14060</v>
      </c>
      <c r="T101" s="74">
        <v>157.23919000000001</v>
      </c>
      <c r="U101" s="74">
        <v>152.09466</v>
      </c>
      <c r="V101" s="74">
        <v>153.6156</v>
      </c>
      <c r="W101" s="74">
        <v>186.16001</v>
      </c>
      <c r="X101" s="74">
        <v>86.341060999999996</v>
      </c>
      <c r="Y101" s="74">
        <v>66.648608999999993</v>
      </c>
      <c r="Z101" s="74">
        <v>80.777152999999998</v>
      </c>
      <c r="AA101" s="74">
        <v>82.35472</v>
      </c>
      <c r="AB101" s="74">
        <v>50.472054</v>
      </c>
      <c r="AC101" s="74">
        <v>23.738772000000001</v>
      </c>
      <c r="AD101" s="73">
        <v>26110</v>
      </c>
      <c r="AE101" s="210">
        <v>3.1006654999999999</v>
      </c>
      <c r="AF101" s="210">
        <v>7.5508037999999997</v>
      </c>
      <c r="AH101" s="89">
        <v>1994</v>
      </c>
      <c r="AI101" s="73">
        <v>30575</v>
      </c>
      <c r="AJ101" s="74">
        <v>171.71691000000001</v>
      </c>
      <c r="AK101" s="74">
        <v>200.25203999999999</v>
      </c>
      <c r="AL101" s="74">
        <v>202.25456</v>
      </c>
      <c r="AM101" s="74">
        <v>241.52489</v>
      </c>
      <c r="AN101" s="74">
        <v>120.19615</v>
      </c>
      <c r="AO101" s="74">
        <v>96.142430000000004</v>
      </c>
      <c r="AP101" s="74">
        <v>76.871916999999996</v>
      </c>
      <c r="AQ101" s="74">
        <v>78.980040000000002</v>
      </c>
      <c r="AR101" s="74">
        <v>55.704343000000001</v>
      </c>
      <c r="AS101" s="74">
        <v>24.133330999999998</v>
      </c>
      <c r="AT101" s="73">
        <v>112339</v>
      </c>
      <c r="AU101" s="210">
        <v>6.6198167999999997</v>
      </c>
      <c r="AV101" s="210">
        <v>11.312841000000001</v>
      </c>
      <c r="AW101" s="74">
        <v>1.7266911</v>
      </c>
      <c r="AY101" s="89">
        <v>1994</v>
      </c>
    </row>
    <row r="102" spans="2:51">
      <c r="B102" s="89">
        <v>1995</v>
      </c>
      <c r="C102" s="73">
        <v>16133</v>
      </c>
      <c r="D102" s="74">
        <v>180.04715999999999</v>
      </c>
      <c r="E102" s="74">
        <v>249.01383000000001</v>
      </c>
      <c r="F102" s="74">
        <v>251.50396000000001</v>
      </c>
      <c r="G102" s="74">
        <v>297.96233000000001</v>
      </c>
      <c r="H102" s="74">
        <v>153.39465000000001</v>
      </c>
      <c r="I102" s="74">
        <v>124.41421</v>
      </c>
      <c r="J102" s="74">
        <v>73.512800999999996</v>
      </c>
      <c r="K102" s="74">
        <v>75.445499999999996</v>
      </c>
      <c r="L102" s="74">
        <v>61.433304</v>
      </c>
      <c r="M102" s="74">
        <v>24.351330999999998</v>
      </c>
      <c r="N102" s="73">
        <v>85667</v>
      </c>
      <c r="O102" s="210">
        <v>9.9235327000000009</v>
      </c>
      <c r="P102" s="210">
        <v>13.340631999999999</v>
      </c>
      <c r="R102" s="89">
        <v>1995</v>
      </c>
      <c r="S102" s="73">
        <v>13480</v>
      </c>
      <c r="T102" s="74">
        <v>149.04164</v>
      </c>
      <c r="U102" s="74">
        <v>141.05319</v>
      </c>
      <c r="V102" s="74">
        <v>142.46372</v>
      </c>
      <c r="W102" s="74">
        <v>172.76362</v>
      </c>
      <c r="X102" s="74">
        <v>79.993717000000004</v>
      </c>
      <c r="Y102" s="74">
        <v>61.924494000000003</v>
      </c>
      <c r="Z102" s="74">
        <v>80.989317999999997</v>
      </c>
      <c r="AA102" s="74">
        <v>82.748260000000002</v>
      </c>
      <c r="AB102" s="74">
        <v>49.657407999999997</v>
      </c>
      <c r="AC102" s="74">
        <v>22.893243999999999</v>
      </c>
      <c r="AD102" s="73">
        <v>24962</v>
      </c>
      <c r="AE102" s="210">
        <v>2.9345178000000001</v>
      </c>
      <c r="AF102" s="210">
        <v>7.1623890000000001</v>
      </c>
      <c r="AH102" s="89">
        <v>1995</v>
      </c>
      <c r="AI102" s="73">
        <v>29613</v>
      </c>
      <c r="AJ102" s="74">
        <v>164.47206</v>
      </c>
      <c r="AK102" s="74">
        <v>188.09329</v>
      </c>
      <c r="AL102" s="74">
        <v>189.97423000000001</v>
      </c>
      <c r="AM102" s="74">
        <v>226.88354000000001</v>
      </c>
      <c r="AN102" s="74">
        <v>112.9661</v>
      </c>
      <c r="AO102" s="74">
        <v>90.526624999999996</v>
      </c>
      <c r="AP102" s="74">
        <v>76.916381999999999</v>
      </c>
      <c r="AQ102" s="74">
        <v>79.138639999999995</v>
      </c>
      <c r="AR102" s="74">
        <v>55.447788000000003</v>
      </c>
      <c r="AS102" s="74">
        <v>23.665220000000001</v>
      </c>
      <c r="AT102" s="73">
        <v>110629</v>
      </c>
      <c r="AU102" s="210">
        <v>6.4547917999999997</v>
      </c>
      <c r="AV102" s="210">
        <v>11.167134000000001</v>
      </c>
      <c r="AW102" s="74">
        <v>1.7653896</v>
      </c>
      <c r="AY102" s="89">
        <v>1995</v>
      </c>
    </row>
    <row r="103" spans="2:51">
      <c r="B103" s="89">
        <v>1996</v>
      </c>
      <c r="C103" s="73">
        <v>16092</v>
      </c>
      <c r="D103" s="74">
        <v>177.51158000000001</v>
      </c>
      <c r="E103" s="74">
        <v>241.43186</v>
      </c>
      <c r="F103" s="74">
        <v>243.84618</v>
      </c>
      <c r="G103" s="74">
        <v>289.59298999999999</v>
      </c>
      <c r="H103" s="74">
        <v>148.02735999999999</v>
      </c>
      <c r="I103" s="74">
        <v>119.69582</v>
      </c>
      <c r="J103" s="74">
        <v>73.908434999999997</v>
      </c>
      <c r="K103" s="74">
        <v>75.962149999999994</v>
      </c>
      <c r="L103" s="74">
        <v>60.610168999999999</v>
      </c>
      <c r="M103" s="74">
        <v>23.593232</v>
      </c>
      <c r="N103" s="73">
        <v>82483</v>
      </c>
      <c r="O103" s="210">
        <v>9.4576779000000002</v>
      </c>
      <c r="P103" s="210">
        <v>12.768148</v>
      </c>
      <c r="R103" s="89">
        <v>1996</v>
      </c>
      <c r="S103" s="73">
        <v>13545</v>
      </c>
      <c r="T103" s="74">
        <v>147.88016999999999</v>
      </c>
      <c r="U103" s="74">
        <v>136.70048</v>
      </c>
      <c r="V103" s="74">
        <v>138.06747999999999</v>
      </c>
      <c r="W103" s="74">
        <v>167.88</v>
      </c>
      <c r="X103" s="74">
        <v>77.114720000000005</v>
      </c>
      <c r="Y103" s="74">
        <v>59.511704000000002</v>
      </c>
      <c r="Z103" s="74">
        <v>81.312634000000003</v>
      </c>
      <c r="AA103" s="74">
        <v>83.153419999999997</v>
      </c>
      <c r="AB103" s="74">
        <v>49.362245000000001</v>
      </c>
      <c r="AC103" s="74">
        <v>22.383620000000001</v>
      </c>
      <c r="AD103" s="73">
        <v>24084</v>
      </c>
      <c r="AE103" s="210">
        <v>2.8003993</v>
      </c>
      <c r="AF103" s="210">
        <v>7.0590510999999996</v>
      </c>
      <c r="AH103" s="89">
        <v>1996</v>
      </c>
      <c r="AI103" s="73">
        <v>29637</v>
      </c>
      <c r="AJ103" s="74">
        <v>162.61936</v>
      </c>
      <c r="AK103" s="74">
        <v>182.39368999999999</v>
      </c>
      <c r="AL103" s="74">
        <v>184.21763000000001</v>
      </c>
      <c r="AM103" s="74">
        <v>220.56943999999999</v>
      </c>
      <c r="AN103" s="74">
        <v>108.98831</v>
      </c>
      <c r="AO103" s="74">
        <v>87.096519000000001</v>
      </c>
      <c r="AP103" s="74">
        <v>77.292676</v>
      </c>
      <c r="AQ103" s="74">
        <v>79.637230000000002</v>
      </c>
      <c r="AR103" s="74">
        <v>54.893498999999998</v>
      </c>
      <c r="AS103" s="74">
        <v>23.024573</v>
      </c>
      <c r="AT103" s="73">
        <v>106567</v>
      </c>
      <c r="AU103" s="210">
        <v>6.1523047999999996</v>
      </c>
      <c r="AV103" s="210">
        <v>10.795038</v>
      </c>
      <c r="AW103" s="74">
        <v>1.7661376</v>
      </c>
      <c r="AY103" s="89">
        <v>1996</v>
      </c>
    </row>
    <row r="104" spans="2:51">
      <c r="B104" s="90">
        <v>1997</v>
      </c>
      <c r="C104" s="73">
        <v>15791</v>
      </c>
      <c r="D104" s="74">
        <v>172.46280999999999</v>
      </c>
      <c r="E104" s="74">
        <v>229.87427</v>
      </c>
      <c r="F104" s="74">
        <v>229.87427</v>
      </c>
      <c r="G104" s="74">
        <v>276.13202999999999</v>
      </c>
      <c r="H104" s="74">
        <v>140.70885000000001</v>
      </c>
      <c r="I104" s="74">
        <v>113.8802</v>
      </c>
      <c r="J104" s="74">
        <v>74.071510000000004</v>
      </c>
      <c r="K104" s="74">
        <v>76.136439999999993</v>
      </c>
      <c r="L104" s="74">
        <v>60.453274999999998</v>
      </c>
      <c r="M104" s="74">
        <v>23.307061000000001</v>
      </c>
      <c r="N104" s="73">
        <v>81030</v>
      </c>
      <c r="O104" s="210">
        <v>9.2127859999999995</v>
      </c>
      <c r="P104" s="210">
        <v>12.758882</v>
      </c>
      <c r="R104" s="90">
        <v>1997</v>
      </c>
      <c r="S104" s="73">
        <v>13666</v>
      </c>
      <c r="T104" s="74">
        <v>147.47174000000001</v>
      </c>
      <c r="U104" s="74">
        <v>132.86957000000001</v>
      </c>
      <c r="V104" s="74">
        <v>132.86957000000001</v>
      </c>
      <c r="W104" s="74">
        <v>163.57854</v>
      </c>
      <c r="X104" s="74">
        <v>74.790814999999995</v>
      </c>
      <c r="Y104" s="74">
        <v>57.813335000000002</v>
      </c>
      <c r="Z104" s="74">
        <v>81.620929000000004</v>
      </c>
      <c r="AA104" s="74">
        <v>83.558229999999995</v>
      </c>
      <c r="AB104" s="74">
        <v>49.667453999999999</v>
      </c>
      <c r="AC104" s="74">
        <v>22.185784999999999</v>
      </c>
      <c r="AD104" s="73">
        <v>23567</v>
      </c>
      <c r="AE104" s="210">
        <v>2.7137878</v>
      </c>
      <c r="AF104" s="210">
        <v>6.7617311999999998</v>
      </c>
      <c r="AH104" s="90">
        <v>1997</v>
      </c>
      <c r="AI104" s="73">
        <v>29457</v>
      </c>
      <c r="AJ104" s="74">
        <v>159.8922</v>
      </c>
      <c r="AK104" s="74">
        <v>175.41297</v>
      </c>
      <c r="AL104" s="74">
        <v>175.41297</v>
      </c>
      <c r="AM104" s="74">
        <v>212.55305999999999</v>
      </c>
      <c r="AN104" s="74">
        <v>104.57159</v>
      </c>
      <c r="AO104" s="74">
        <v>83.623688000000001</v>
      </c>
      <c r="AP104" s="74">
        <v>77.574134999999998</v>
      </c>
      <c r="AQ104" s="74">
        <v>80.009360000000001</v>
      </c>
      <c r="AR104" s="74">
        <v>54.920203000000001</v>
      </c>
      <c r="AS104" s="74">
        <v>22.773095999999999</v>
      </c>
      <c r="AT104" s="73">
        <v>104597</v>
      </c>
      <c r="AU104" s="210">
        <v>5.9839617000000001</v>
      </c>
      <c r="AV104" s="210">
        <v>10.633861</v>
      </c>
      <c r="AW104" s="74">
        <v>1.7300746</v>
      </c>
      <c r="AY104" s="90">
        <v>1997</v>
      </c>
    </row>
    <row r="105" spans="2:51">
      <c r="B105" s="90">
        <v>1998</v>
      </c>
      <c r="C105" s="73">
        <v>15256</v>
      </c>
      <c r="D105" s="74">
        <v>165.05207999999999</v>
      </c>
      <c r="E105" s="74">
        <v>214.93651</v>
      </c>
      <c r="F105" s="74">
        <v>214.93651</v>
      </c>
      <c r="G105" s="74">
        <v>257.99734000000001</v>
      </c>
      <c r="H105" s="74">
        <v>131.25935999999999</v>
      </c>
      <c r="I105" s="74">
        <v>105.69192</v>
      </c>
      <c r="J105" s="74">
        <v>74.310955000000007</v>
      </c>
      <c r="K105" s="74">
        <v>76.590429999999998</v>
      </c>
      <c r="L105" s="74">
        <v>60.638339999999999</v>
      </c>
      <c r="M105" s="74">
        <v>22.745367000000002</v>
      </c>
      <c r="N105" s="73">
        <v>75985</v>
      </c>
      <c r="O105" s="210">
        <v>8.5708414000000008</v>
      </c>
      <c r="P105" s="210">
        <v>12.119883</v>
      </c>
      <c r="R105" s="90">
        <v>1998</v>
      </c>
      <c r="S105" s="73">
        <v>13043</v>
      </c>
      <c r="T105" s="74">
        <v>139.28220999999999</v>
      </c>
      <c r="U105" s="74">
        <v>122.70401</v>
      </c>
      <c r="V105" s="74">
        <v>122.70401</v>
      </c>
      <c r="W105" s="74">
        <v>151.12357</v>
      </c>
      <c r="X105" s="74">
        <v>68.874306000000004</v>
      </c>
      <c r="Y105" s="74">
        <v>53.151161999999999</v>
      </c>
      <c r="Z105" s="74">
        <v>81.853178</v>
      </c>
      <c r="AA105" s="74">
        <v>83.868470000000002</v>
      </c>
      <c r="AB105" s="74">
        <v>48.982273999999997</v>
      </c>
      <c r="AC105" s="74">
        <v>21.691696</v>
      </c>
      <c r="AD105" s="73">
        <v>22133</v>
      </c>
      <c r="AE105" s="210">
        <v>2.5265537999999998</v>
      </c>
      <c r="AF105" s="210">
        <v>6.5570710999999999</v>
      </c>
      <c r="AH105" s="90">
        <v>1998</v>
      </c>
      <c r="AI105" s="73">
        <v>28299</v>
      </c>
      <c r="AJ105" s="74">
        <v>152.08314999999999</v>
      </c>
      <c r="AK105" s="74">
        <v>163.27557999999999</v>
      </c>
      <c r="AL105" s="74">
        <v>163.27557999999999</v>
      </c>
      <c r="AM105" s="74">
        <v>197.78541999999999</v>
      </c>
      <c r="AN105" s="74">
        <v>97.105451000000002</v>
      </c>
      <c r="AO105" s="74">
        <v>77.377831999999998</v>
      </c>
      <c r="AP105" s="74">
        <v>77.787531999999999</v>
      </c>
      <c r="AQ105" s="74">
        <v>80.158299999999997</v>
      </c>
      <c r="AR105" s="74">
        <v>54.644987999999998</v>
      </c>
      <c r="AS105" s="74">
        <v>22.247292000000002</v>
      </c>
      <c r="AT105" s="73">
        <v>98118</v>
      </c>
      <c r="AU105" s="210">
        <v>5.5667646</v>
      </c>
      <c r="AV105" s="210">
        <v>10.173055</v>
      </c>
      <c r="AW105" s="74">
        <v>1.7516665</v>
      </c>
      <c r="AY105" s="90">
        <v>1998</v>
      </c>
    </row>
    <row r="106" spans="2:51">
      <c r="B106" s="90">
        <v>1999</v>
      </c>
      <c r="C106" s="73">
        <v>14865</v>
      </c>
      <c r="D106" s="74">
        <v>159.15232</v>
      </c>
      <c r="E106" s="74">
        <v>203.12753000000001</v>
      </c>
      <c r="F106" s="74">
        <v>203.12753000000001</v>
      </c>
      <c r="G106" s="74">
        <v>244.06802999999999</v>
      </c>
      <c r="H106" s="74">
        <v>123.69387999999999</v>
      </c>
      <c r="I106" s="74">
        <v>99.758572000000001</v>
      </c>
      <c r="J106" s="74">
        <v>74.505517999999995</v>
      </c>
      <c r="K106" s="74">
        <v>76.845709999999997</v>
      </c>
      <c r="L106" s="74">
        <v>59.881565999999999</v>
      </c>
      <c r="M106" s="74">
        <v>22.111322999999999</v>
      </c>
      <c r="N106" s="73">
        <v>73848</v>
      </c>
      <c r="O106" s="210">
        <v>8.2559146000000005</v>
      </c>
      <c r="P106" s="210">
        <v>11.83581</v>
      </c>
      <c r="R106" s="90">
        <v>1999</v>
      </c>
      <c r="S106" s="73">
        <v>12745</v>
      </c>
      <c r="T106" s="74">
        <v>134.55226999999999</v>
      </c>
      <c r="U106" s="74">
        <v>115.48535</v>
      </c>
      <c r="V106" s="74">
        <v>115.48535</v>
      </c>
      <c r="W106" s="74">
        <v>142.39590999999999</v>
      </c>
      <c r="X106" s="74">
        <v>64.464016000000001</v>
      </c>
      <c r="Y106" s="74">
        <v>49.578811999999999</v>
      </c>
      <c r="Z106" s="74">
        <v>82.192639999999997</v>
      </c>
      <c r="AA106" s="74">
        <v>84.258899999999997</v>
      </c>
      <c r="AB106" s="74">
        <v>48.130665</v>
      </c>
      <c r="AC106" s="74">
        <v>20.935656999999999</v>
      </c>
      <c r="AD106" s="73">
        <v>20032</v>
      </c>
      <c r="AE106" s="210">
        <v>2.2645792999999999</v>
      </c>
      <c r="AF106" s="210">
        <v>5.9537538000000003</v>
      </c>
      <c r="AH106" s="90">
        <v>1999</v>
      </c>
      <c r="AI106" s="73">
        <v>27610</v>
      </c>
      <c r="AJ106" s="74">
        <v>146.76596000000001</v>
      </c>
      <c r="AK106" s="74">
        <v>154.08385000000001</v>
      </c>
      <c r="AL106" s="74">
        <v>154.08385000000001</v>
      </c>
      <c r="AM106" s="74">
        <v>186.80449999999999</v>
      </c>
      <c r="AN106" s="74">
        <v>91.322153</v>
      </c>
      <c r="AO106" s="74">
        <v>72.748351</v>
      </c>
      <c r="AP106" s="74">
        <v>78.054449000000005</v>
      </c>
      <c r="AQ106" s="74">
        <v>80.422129999999996</v>
      </c>
      <c r="AR106" s="74">
        <v>53.816467000000003</v>
      </c>
      <c r="AS106" s="74">
        <v>21.552633</v>
      </c>
      <c r="AT106" s="73">
        <v>93880</v>
      </c>
      <c r="AU106" s="210">
        <v>5.2769282999999998</v>
      </c>
      <c r="AV106" s="210">
        <v>9.7751242000000005</v>
      </c>
      <c r="AW106" s="74">
        <v>1.7589030999999999</v>
      </c>
      <c r="AY106" s="90">
        <v>1999</v>
      </c>
    </row>
    <row r="107" spans="2:51">
      <c r="B107" s="90">
        <v>2000</v>
      </c>
      <c r="C107" s="73">
        <v>14052</v>
      </c>
      <c r="D107" s="74">
        <v>148.80131</v>
      </c>
      <c r="E107" s="74">
        <v>185.72416000000001</v>
      </c>
      <c r="F107" s="74">
        <v>185.72416000000001</v>
      </c>
      <c r="G107" s="74">
        <v>223.33184</v>
      </c>
      <c r="H107" s="74">
        <v>112.68638</v>
      </c>
      <c r="I107" s="74">
        <v>90.750557000000001</v>
      </c>
      <c r="J107" s="74">
        <v>74.780237999999997</v>
      </c>
      <c r="K107" s="74">
        <v>77.265410000000003</v>
      </c>
      <c r="L107" s="74">
        <v>59.151372000000002</v>
      </c>
      <c r="M107" s="74">
        <v>21.030576</v>
      </c>
      <c r="N107" s="73">
        <v>68848</v>
      </c>
      <c r="O107" s="210">
        <v>7.6243420999999998</v>
      </c>
      <c r="P107" s="210">
        <v>11.531613999999999</v>
      </c>
      <c r="R107" s="90">
        <v>2000</v>
      </c>
      <c r="S107" s="73">
        <v>12470</v>
      </c>
      <c r="T107" s="74">
        <v>130.09453999999999</v>
      </c>
      <c r="U107" s="74">
        <v>108.68473</v>
      </c>
      <c r="V107" s="74">
        <v>108.68473</v>
      </c>
      <c r="W107" s="74">
        <v>134.05969999999999</v>
      </c>
      <c r="X107" s="74">
        <v>60.580817000000003</v>
      </c>
      <c r="Y107" s="74">
        <v>46.779654000000001</v>
      </c>
      <c r="Z107" s="74">
        <v>82.445549</v>
      </c>
      <c r="AA107" s="74">
        <v>84.650469999999999</v>
      </c>
      <c r="AB107" s="74">
        <v>48.087305000000001</v>
      </c>
      <c r="AC107" s="74">
        <v>20.284669000000001</v>
      </c>
      <c r="AD107" s="73">
        <v>19955</v>
      </c>
      <c r="AE107" s="210">
        <v>2.2329713999999998</v>
      </c>
      <c r="AF107" s="210">
        <v>5.9962019</v>
      </c>
      <c r="AH107" s="90">
        <v>2000</v>
      </c>
      <c r="AI107" s="73">
        <v>26522</v>
      </c>
      <c r="AJ107" s="74">
        <v>139.37818999999999</v>
      </c>
      <c r="AK107" s="74">
        <v>142.79911000000001</v>
      </c>
      <c r="AL107" s="74">
        <v>142.79911000000001</v>
      </c>
      <c r="AM107" s="74">
        <v>173.29246000000001</v>
      </c>
      <c r="AN107" s="74">
        <v>84.302346</v>
      </c>
      <c r="AO107" s="74">
        <v>67.165711999999999</v>
      </c>
      <c r="AP107" s="74">
        <v>78.384961000000004</v>
      </c>
      <c r="AQ107" s="74">
        <v>80.890060000000005</v>
      </c>
      <c r="AR107" s="74">
        <v>53.377073000000003</v>
      </c>
      <c r="AS107" s="74">
        <v>20.673152000000002</v>
      </c>
      <c r="AT107" s="73">
        <v>88803</v>
      </c>
      <c r="AU107" s="210">
        <v>4.9426857000000002</v>
      </c>
      <c r="AV107" s="210">
        <v>9.5504452000000004</v>
      </c>
      <c r="AW107" s="74">
        <v>1.708834</v>
      </c>
      <c r="AY107" s="90">
        <v>2000</v>
      </c>
    </row>
    <row r="108" spans="2:51">
      <c r="B108" s="90">
        <v>2001</v>
      </c>
      <c r="C108" s="73">
        <v>13907</v>
      </c>
      <c r="D108" s="74">
        <v>145.44292999999999</v>
      </c>
      <c r="E108" s="74">
        <v>176.94013000000001</v>
      </c>
      <c r="F108" s="74">
        <v>176.94013000000001</v>
      </c>
      <c r="G108" s="74">
        <v>213.06461999999999</v>
      </c>
      <c r="H108" s="74">
        <v>107.54279</v>
      </c>
      <c r="I108" s="74">
        <v>87.000331000000003</v>
      </c>
      <c r="J108" s="74">
        <v>74.848438999999999</v>
      </c>
      <c r="K108" s="74">
        <v>77.502889999999994</v>
      </c>
      <c r="L108" s="74">
        <v>58.920476000000001</v>
      </c>
      <c r="M108" s="74">
        <v>20.807337</v>
      </c>
      <c r="N108" s="73">
        <v>69808</v>
      </c>
      <c r="O108" s="210">
        <v>7.6483017000000002</v>
      </c>
      <c r="P108" s="210">
        <v>12.010908000000001</v>
      </c>
      <c r="R108" s="90">
        <v>2001</v>
      </c>
      <c r="S108" s="73">
        <v>12328</v>
      </c>
      <c r="T108" s="74">
        <v>126.92431000000001</v>
      </c>
      <c r="U108" s="74">
        <v>103.15363000000001</v>
      </c>
      <c r="V108" s="74">
        <v>103.15363000000001</v>
      </c>
      <c r="W108" s="74">
        <v>127.55846</v>
      </c>
      <c r="X108" s="74">
        <v>57.211131000000002</v>
      </c>
      <c r="Y108" s="74">
        <v>44.053778000000001</v>
      </c>
      <c r="Z108" s="74">
        <v>82.816353000000007</v>
      </c>
      <c r="AA108" s="74">
        <v>84.944550000000007</v>
      </c>
      <c r="AB108" s="74">
        <v>47.922255</v>
      </c>
      <c r="AC108" s="74">
        <v>19.976990000000001</v>
      </c>
      <c r="AD108" s="73">
        <v>18462</v>
      </c>
      <c r="AE108" s="210">
        <v>2.0421805000000002</v>
      </c>
      <c r="AF108" s="210">
        <v>5.7350007999999999</v>
      </c>
      <c r="AH108" s="90">
        <v>2001</v>
      </c>
      <c r="AI108" s="73">
        <v>26235</v>
      </c>
      <c r="AJ108" s="74">
        <v>136.11106000000001</v>
      </c>
      <c r="AK108" s="74">
        <v>136.03142</v>
      </c>
      <c r="AL108" s="74">
        <v>136.03142</v>
      </c>
      <c r="AM108" s="74">
        <v>165.35155</v>
      </c>
      <c r="AN108" s="74">
        <v>80.281581000000003</v>
      </c>
      <c r="AO108" s="74">
        <v>64.063286000000005</v>
      </c>
      <c r="AP108" s="74">
        <v>78.593328</v>
      </c>
      <c r="AQ108" s="74">
        <v>81.19341</v>
      </c>
      <c r="AR108" s="74">
        <v>53.184804</v>
      </c>
      <c r="AS108" s="74">
        <v>20.408719000000001</v>
      </c>
      <c r="AT108" s="73">
        <v>88270</v>
      </c>
      <c r="AU108" s="210">
        <v>4.8586516</v>
      </c>
      <c r="AV108" s="210">
        <v>9.7738624999999999</v>
      </c>
      <c r="AW108" s="74">
        <v>1.7153069999999999</v>
      </c>
      <c r="AY108" s="90">
        <v>2001</v>
      </c>
    </row>
    <row r="109" spans="2:51">
      <c r="B109" s="90">
        <v>2002</v>
      </c>
      <c r="C109" s="73">
        <v>13856</v>
      </c>
      <c r="D109" s="74">
        <v>143.20732000000001</v>
      </c>
      <c r="E109" s="74">
        <v>171.90072000000001</v>
      </c>
      <c r="F109" s="74">
        <v>171.90072000000001</v>
      </c>
      <c r="G109" s="74">
        <v>207.58541</v>
      </c>
      <c r="H109" s="74">
        <v>103.46102999999999</v>
      </c>
      <c r="I109" s="74">
        <v>83.435276000000002</v>
      </c>
      <c r="J109" s="74">
        <v>75.378457999999995</v>
      </c>
      <c r="K109" s="74">
        <v>78.087090000000003</v>
      </c>
      <c r="L109" s="74">
        <v>57.754990999999997</v>
      </c>
      <c r="M109" s="74">
        <v>20.112932000000001</v>
      </c>
      <c r="N109" s="73">
        <v>66069</v>
      </c>
      <c r="O109" s="210">
        <v>7.1628651000000003</v>
      </c>
      <c r="P109" s="210">
        <v>11.587982999999999</v>
      </c>
      <c r="R109" s="90">
        <v>2002</v>
      </c>
      <c r="S109" s="73">
        <v>12210</v>
      </c>
      <c r="T109" s="74">
        <v>124.34153999999999</v>
      </c>
      <c r="U109" s="74">
        <v>98.983248000000003</v>
      </c>
      <c r="V109" s="74">
        <v>98.983248000000003</v>
      </c>
      <c r="W109" s="74">
        <v>122.75017</v>
      </c>
      <c r="X109" s="74">
        <v>54.655495999999999</v>
      </c>
      <c r="Y109" s="74">
        <v>42.100130999999998</v>
      </c>
      <c r="Z109" s="74">
        <v>83.172442000000004</v>
      </c>
      <c r="AA109" s="74">
        <v>85.315470000000005</v>
      </c>
      <c r="AB109" s="74">
        <v>46.408209999999997</v>
      </c>
      <c r="AC109" s="74">
        <v>18.834745000000002</v>
      </c>
      <c r="AD109" s="73">
        <v>17660</v>
      </c>
      <c r="AE109" s="210">
        <v>1.9342142</v>
      </c>
      <c r="AF109" s="210">
        <v>5.3804882999999997</v>
      </c>
      <c r="AH109" s="90">
        <v>2002</v>
      </c>
      <c r="AI109" s="73">
        <v>26066</v>
      </c>
      <c r="AJ109" s="74">
        <v>133.70464000000001</v>
      </c>
      <c r="AK109" s="74">
        <v>131.20849000000001</v>
      </c>
      <c r="AL109" s="74">
        <v>131.20849000000001</v>
      </c>
      <c r="AM109" s="74">
        <v>159.88820000000001</v>
      </c>
      <c r="AN109" s="74">
        <v>76.879523000000006</v>
      </c>
      <c r="AO109" s="74">
        <v>61.225577999999999</v>
      </c>
      <c r="AP109" s="74">
        <v>79.030709999999999</v>
      </c>
      <c r="AQ109" s="74">
        <v>81.751019999999997</v>
      </c>
      <c r="AR109" s="74">
        <v>51.820042999999998</v>
      </c>
      <c r="AS109" s="74">
        <v>19.493262000000001</v>
      </c>
      <c r="AT109" s="73">
        <v>83729</v>
      </c>
      <c r="AU109" s="210">
        <v>4.5618575999999997</v>
      </c>
      <c r="AV109" s="210">
        <v>9.3200605000000003</v>
      </c>
      <c r="AW109" s="74">
        <v>1.7366647</v>
      </c>
      <c r="AY109" s="90">
        <v>2002</v>
      </c>
    </row>
    <row r="110" spans="2:51">
      <c r="B110" s="90">
        <v>2003</v>
      </c>
      <c r="C110" s="73">
        <v>13535</v>
      </c>
      <c r="D110" s="74">
        <v>138.28726</v>
      </c>
      <c r="E110" s="74">
        <v>163.82308</v>
      </c>
      <c r="F110" s="74">
        <v>163.82308</v>
      </c>
      <c r="G110" s="74">
        <v>198.08595</v>
      </c>
      <c r="H110" s="74">
        <v>98.329330999999996</v>
      </c>
      <c r="I110" s="74">
        <v>79.224922000000007</v>
      </c>
      <c r="J110" s="74">
        <v>75.590321000000003</v>
      </c>
      <c r="K110" s="74">
        <v>78.508459999999999</v>
      </c>
      <c r="L110" s="74">
        <v>57.841880000000003</v>
      </c>
      <c r="M110" s="74">
        <v>19.807414000000001</v>
      </c>
      <c r="N110" s="73">
        <v>64376</v>
      </c>
      <c r="O110" s="210">
        <v>6.9081143999999997</v>
      </c>
      <c r="P110" s="210">
        <v>11.380909000000001</v>
      </c>
      <c r="R110" s="90">
        <v>2003</v>
      </c>
      <c r="S110" s="73">
        <v>11906</v>
      </c>
      <c r="T110" s="74">
        <v>119.86139</v>
      </c>
      <c r="U110" s="74">
        <v>94.059794999999994</v>
      </c>
      <c r="V110" s="74">
        <v>94.059794999999994</v>
      </c>
      <c r="W110" s="74">
        <v>116.71678</v>
      </c>
      <c r="X110" s="74">
        <v>51.689632000000003</v>
      </c>
      <c r="Y110" s="74">
        <v>39.706698000000003</v>
      </c>
      <c r="Z110" s="74">
        <v>83.352930999999998</v>
      </c>
      <c r="AA110" s="74">
        <v>85.548320000000004</v>
      </c>
      <c r="AB110" s="74">
        <v>46.805833999999997</v>
      </c>
      <c r="AC110" s="74">
        <v>18.613886000000001</v>
      </c>
      <c r="AD110" s="73">
        <v>17188</v>
      </c>
      <c r="AE110" s="210">
        <v>1.8627255</v>
      </c>
      <c r="AF110" s="210">
        <v>5.3482025999999996</v>
      </c>
      <c r="AH110" s="90">
        <v>2003</v>
      </c>
      <c r="AI110" s="73">
        <v>25441</v>
      </c>
      <c r="AJ110" s="74">
        <v>129.00632999999999</v>
      </c>
      <c r="AK110" s="74">
        <v>124.88659</v>
      </c>
      <c r="AL110" s="74">
        <v>124.88659</v>
      </c>
      <c r="AM110" s="74">
        <v>152.32042000000001</v>
      </c>
      <c r="AN110" s="74">
        <v>72.932023999999998</v>
      </c>
      <c r="AO110" s="74">
        <v>57.987257999999997</v>
      </c>
      <c r="AP110" s="74">
        <v>79.223104000000006</v>
      </c>
      <c r="AQ110" s="74">
        <v>82.057410000000004</v>
      </c>
      <c r="AR110" s="74">
        <v>52.093699000000001</v>
      </c>
      <c r="AS110" s="74">
        <v>19.230362</v>
      </c>
      <c r="AT110" s="73">
        <v>81564</v>
      </c>
      <c r="AU110" s="210">
        <v>4.3978736999999999</v>
      </c>
      <c r="AV110" s="210">
        <v>9.1952002000000004</v>
      </c>
      <c r="AW110" s="74">
        <v>1.7416908</v>
      </c>
      <c r="AY110" s="90">
        <v>2003</v>
      </c>
    </row>
    <row r="111" spans="2:51">
      <c r="B111" s="90">
        <v>2004</v>
      </c>
      <c r="C111" s="73">
        <v>13152</v>
      </c>
      <c r="D111" s="74">
        <v>132.90284</v>
      </c>
      <c r="E111" s="74">
        <v>154.66370000000001</v>
      </c>
      <c r="F111" s="74">
        <v>154.66370000000001</v>
      </c>
      <c r="G111" s="74">
        <v>187.15997999999999</v>
      </c>
      <c r="H111" s="74">
        <v>93.041048000000004</v>
      </c>
      <c r="I111" s="74">
        <v>75.195114000000004</v>
      </c>
      <c r="J111" s="74">
        <v>75.604288999999994</v>
      </c>
      <c r="K111" s="74">
        <v>78.605029999999999</v>
      </c>
      <c r="L111" s="74">
        <v>57.379694999999998</v>
      </c>
      <c r="M111" s="74">
        <v>19.228351</v>
      </c>
      <c r="N111" s="73">
        <v>63263</v>
      </c>
      <c r="O111" s="210">
        <v>6.7222578000000004</v>
      </c>
      <c r="P111" s="210">
        <v>11.489621</v>
      </c>
      <c r="R111" s="90">
        <v>2004</v>
      </c>
      <c r="S111" s="73">
        <v>11426</v>
      </c>
      <c r="T111" s="74">
        <v>113.84139</v>
      </c>
      <c r="U111" s="74">
        <v>87.885424</v>
      </c>
      <c r="V111" s="74">
        <v>87.885424</v>
      </c>
      <c r="W111" s="74">
        <v>109.31585</v>
      </c>
      <c r="X111" s="74">
        <v>47.946384999999999</v>
      </c>
      <c r="Y111" s="74">
        <v>36.820666000000003</v>
      </c>
      <c r="Z111" s="74">
        <v>83.777874999999995</v>
      </c>
      <c r="AA111" s="74">
        <v>85.994169999999997</v>
      </c>
      <c r="AB111" s="74">
        <v>46.225422999999999</v>
      </c>
      <c r="AC111" s="74">
        <v>17.820269</v>
      </c>
      <c r="AD111" s="73">
        <v>15955</v>
      </c>
      <c r="AE111" s="210">
        <v>1.7125908999999999</v>
      </c>
      <c r="AF111" s="210">
        <v>5.0783151999999996</v>
      </c>
      <c r="AH111" s="90">
        <v>2004</v>
      </c>
      <c r="AI111" s="73">
        <v>24578</v>
      </c>
      <c r="AJ111" s="74">
        <v>123.30477999999999</v>
      </c>
      <c r="AK111" s="74">
        <v>117.70741</v>
      </c>
      <c r="AL111" s="74">
        <v>117.70741</v>
      </c>
      <c r="AM111" s="74">
        <v>143.77805000000001</v>
      </c>
      <c r="AN111" s="74">
        <v>68.652783999999997</v>
      </c>
      <c r="AO111" s="74">
        <v>54.705370000000002</v>
      </c>
      <c r="AP111" s="74">
        <v>79.404240000000001</v>
      </c>
      <c r="AQ111" s="74">
        <v>82.362470000000002</v>
      </c>
      <c r="AR111" s="74">
        <v>51.592182999999999</v>
      </c>
      <c r="AS111" s="74">
        <v>18.547053999999999</v>
      </c>
      <c r="AT111" s="73">
        <v>79218</v>
      </c>
      <c r="AU111" s="210">
        <v>4.2300882</v>
      </c>
      <c r="AV111" s="210">
        <v>9.1603847999999992</v>
      </c>
      <c r="AW111" s="74">
        <v>1.7598332999999999</v>
      </c>
      <c r="AY111" s="90">
        <v>2004</v>
      </c>
    </row>
    <row r="112" spans="2:51">
      <c r="B112" s="90">
        <v>2005</v>
      </c>
      <c r="C112" s="73">
        <v>12433</v>
      </c>
      <c r="D112" s="74">
        <v>124.08638000000001</v>
      </c>
      <c r="E112" s="74">
        <v>140.74784</v>
      </c>
      <c r="F112" s="74">
        <v>140.74784</v>
      </c>
      <c r="G112" s="74">
        <v>170.17016000000001</v>
      </c>
      <c r="H112" s="74">
        <v>84.714932000000005</v>
      </c>
      <c r="I112" s="74">
        <v>68.199603999999994</v>
      </c>
      <c r="J112" s="74">
        <v>75.651223000000002</v>
      </c>
      <c r="K112" s="74">
        <v>79</v>
      </c>
      <c r="L112" s="74">
        <v>56.624310999999999</v>
      </c>
      <c r="M112" s="74">
        <v>18.489932</v>
      </c>
      <c r="N112" s="73">
        <v>61442</v>
      </c>
      <c r="O112" s="210">
        <v>6.4556136000000004</v>
      </c>
      <c r="P112" s="210">
        <v>11.137435</v>
      </c>
      <c r="R112" s="90">
        <v>2005</v>
      </c>
      <c r="S112" s="73">
        <v>11137</v>
      </c>
      <c r="T112" s="74">
        <v>109.64624000000001</v>
      </c>
      <c r="U112" s="74">
        <v>82.659457000000003</v>
      </c>
      <c r="V112" s="74">
        <v>82.659457000000003</v>
      </c>
      <c r="W112" s="74">
        <v>103.00127999999999</v>
      </c>
      <c r="X112" s="74">
        <v>45.071773999999998</v>
      </c>
      <c r="Y112" s="74">
        <v>34.665657000000003</v>
      </c>
      <c r="Z112" s="74">
        <v>83.997664999999998</v>
      </c>
      <c r="AA112" s="74">
        <v>86.25</v>
      </c>
      <c r="AB112" s="74">
        <v>46.064441000000002</v>
      </c>
      <c r="AC112" s="74">
        <v>17.545767000000001</v>
      </c>
      <c r="AD112" s="73">
        <v>15849</v>
      </c>
      <c r="AE112" s="210">
        <v>1.6822469</v>
      </c>
      <c r="AF112" s="210">
        <v>5.0457327999999997</v>
      </c>
      <c r="AH112" s="90">
        <v>2005</v>
      </c>
      <c r="AI112" s="73">
        <v>23570</v>
      </c>
      <c r="AJ112" s="74">
        <v>116.81708</v>
      </c>
      <c r="AK112" s="74">
        <v>108.97279</v>
      </c>
      <c r="AL112" s="74">
        <v>108.97279</v>
      </c>
      <c r="AM112" s="74">
        <v>133.20128</v>
      </c>
      <c r="AN112" s="74">
        <v>63.458472</v>
      </c>
      <c r="AO112" s="74">
        <v>50.440542999999998</v>
      </c>
      <c r="AP112" s="74">
        <v>79.594584999999995</v>
      </c>
      <c r="AQ112" s="74">
        <v>82.777780000000007</v>
      </c>
      <c r="AR112" s="74">
        <v>51.090302000000001</v>
      </c>
      <c r="AS112" s="74">
        <v>18.031458000000001</v>
      </c>
      <c r="AT112" s="73">
        <v>77291</v>
      </c>
      <c r="AU112" s="210">
        <v>4.0810635</v>
      </c>
      <c r="AV112" s="210">
        <v>8.9273463</v>
      </c>
      <c r="AW112" s="74">
        <v>1.7027433000000001</v>
      </c>
      <c r="AY112" s="90">
        <v>2005</v>
      </c>
    </row>
    <row r="113" spans="2:51">
      <c r="B113" s="90">
        <v>2006</v>
      </c>
      <c r="C113" s="73">
        <v>12286</v>
      </c>
      <c r="D113" s="74">
        <v>120.93205</v>
      </c>
      <c r="E113" s="74">
        <v>134.87987000000001</v>
      </c>
      <c r="F113" s="74">
        <v>134.87987000000001</v>
      </c>
      <c r="G113" s="74">
        <v>163.51668000000001</v>
      </c>
      <c r="H113" s="74">
        <v>80.661940000000001</v>
      </c>
      <c r="I113" s="74">
        <v>64.853347999999997</v>
      </c>
      <c r="J113" s="74">
        <v>76.150834000000003</v>
      </c>
      <c r="K113" s="74">
        <v>79.675780000000003</v>
      </c>
      <c r="L113" s="74">
        <v>56.562773</v>
      </c>
      <c r="M113" s="74">
        <v>17.917978999999999</v>
      </c>
      <c r="N113" s="73">
        <v>58634</v>
      </c>
      <c r="O113" s="210">
        <v>6.0812580000000001</v>
      </c>
      <c r="P113" s="210">
        <v>10.803649999999999</v>
      </c>
      <c r="R113" s="90">
        <v>2006</v>
      </c>
      <c r="S113" s="73">
        <v>10846</v>
      </c>
      <c r="T113" s="74">
        <v>105.38751000000001</v>
      </c>
      <c r="U113" s="74">
        <v>77.816077000000007</v>
      </c>
      <c r="V113" s="74">
        <v>77.816077000000007</v>
      </c>
      <c r="W113" s="74">
        <v>97.107365999999999</v>
      </c>
      <c r="X113" s="74">
        <v>42.182434999999998</v>
      </c>
      <c r="Y113" s="74">
        <v>32.367190999999998</v>
      </c>
      <c r="Z113" s="74">
        <v>84.439977999999996</v>
      </c>
      <c r="AA113" s="74">
        <v>86.53913</v>
      </c>
      <c r="AB113" s="74">
        <v>44.829296999999997</v>
      </c>
      <c r="AC113" s="74">
        <v>16.637011000000001</v>
      </c>
      <c r="AD113" s="73">
        <v>13920</v>
      </c>
      <c r="AE113" s="210">
        <v>1.4587524999999999</v>
      </c>
      <c r="AF113" s="210">
        <v>4.4438769000000002</v>
      </c>
      <c r="AH113" s="90">
        <v>2006</v>
      </c>
      <c r="AI113" s="73">
        <v>23132</v>
      </c>
      <c r="AJ113" s="74">
        <v>113.10957000000001</v>
      </c>
      <c r="AK113" s="74">
        <v>103.45813</v>
      </c>
      <c r="AL113" s="74">
        <v>103.45813</v>
      </c>
      <c r="AM113" s="74">
        <v>126.68783000000001</v>
      </c>
      <c r="AN113" s="74">
        <v>59.92848</v>
      </c>
      <c r="AO113" s="74">
        <v>47.557702999999997</v>
      </c>
      <c r="AP113" s="74">
        <v>80.037569000000005</v>
      </c>
      <c r="AQ113" s="74">
        <v>83.207769999999996</v>
      </c>
      <c r="AR113" s="74">
        <v>50.380049999999997</v>
      </c>
      <c r="AS113" s="74">
        <v>17.293659999999999</v>
      </c>
      <c r="AT113" s="73">
        <v>72554</v>
      </c>
      <c r="AU113" s="210">
        <v>3.7819753</v>
      </c>
      <c r="AV113" s="210">
        <v>8.4762910999999992</v>
      </c>
      <c r="AW113" s="74">
        <v>1.7333163</v>
      </c>
      <c r="AY113" s="90">
        <v>2006</v>
      </c>
    </row>
    <row r="114" spans="2:51">
      <c r="B114" s="90">
        <v>2007</v>
      </c>
      <c r="C114" s="73">
        <v>12272</v>
      </c>
      <c r="D114" s="74">
        <v>118.52840999999999</v>
      </c>
      <c r="E114" s="74">
        <v>129.32144</v>
      </c>
      <c r="F114" s="74">
        <v>129.32144</v>
      </c>
      <c r="G114" s="74">
        <v>156.49208999999999</v>
      </c>
      <c r="H114" s="74">
        <v>77.483919999999998</v>
      </c>
      <c r="I114" s="74">
        <v>62.291370999999998</v>
      </c>
      <c r="J114" s="74">
        <v>76.290383000000006</v>
      </c>
      <c r="K114" s="74">
        <v>79.635469999999998</v>
      </c>
      <c r="L114" s="74">
        <v>55.095627</v>
      </c>
      <c r="M114" s="74">
        <v>17.392289999999999</v>
      </c>
      <c r="N114" s="73">
        <v>57386</v>
      </c>
      <c r="O114" s="210">
        <v>5.8430974000000004</v>
      </c>
      <c r="P114" s="210">
        <v>10.482360999999999</v>
      </c>
      <c r="R114" s="90">
        <v>2007</v>
      </c>
      <c r="S114" s="73">
        <v>10676</v>
      </c>
      <c r="T114" s="74">
        <v>101.92872</v>
      </c>
      <c r="U114" s="74">
        <v>73.798759000000004</v>
      </c>
      <c r="V114" s="74">
        <v>73.798759000000004</v>
      </c>
      <c r="W114" s="74">
        <v>92.194854000000007</v>
      </c>
      <c r="X114" s="74">
        <v>39.968159999999997</v>
      </c>
      <c r="Y114" s="74">
        <v>30.736176</v>
      </c>
      <c r="Z114" s="74">
        <v>84.615305000000006</v>
      </c>
      <c r="AA114" s="74">
        <v>86.758619999999993</v>
      </c>
      <c r="AB114" s="74">
        <v>43.275233</v>
      </c>
      <c r="AC114" s="74">
        <v>15.869664999999999</v>
      </c>
      <c r="AD114" s="73">
        <v>13797</v>
      </c>
      <c r="AE114" s="210">
        <v>1.4207985999999999</v>
      </c>
      <c r="AF114" s="210">
        <v>4.2782722</v>
      </c>
      <c r="AH114" s="90">
        <v>2007</v>
      </c>
      <c r="AI114" s="73">
        <v>22948</v>
      </c>
      <c r="AJ114" s="74">
        <v>110.18061</v>
      </c>
      <c r="AK114" s="74">
        <v>99.013863999999998</v>
      </c>
      <c r="AL114" s="74">
        <v>99.013863999999998</v>
      </c>
      <c r="AM114" s="74">
        <v>121.17536</v>
      </c>
      <c r="AN114" s="74">
        <v>57.396107999999998</v>
      </c>
      <c r="AO114" s="74">
        <v>45.582151000000003</v>
      </c>
      <c r="AP114" s="74">
        <v>80.163689000000005</v>
      </c>
      <c r="AQ114" s="74">
        <v>83.416579999999996</v>
      </c>
      <c r="AR114" s="74">
        <v>48.883775999999997</v>
      </c>
      <c r="AS114" s="74">
        <v>16.649132999999999</v>
      </c>
      <c r="AT114" s="73">
        <v>71183</v>
      </c>
      <c r="AU114" s="210">
        <v>3.6444489</v>
      </c>
      <c r="AV114" s="210">
        <v>8.1824901000000008</v>
      </c>
      <c r="AW114" s="74">
        <v>1.7523525</v>
      </c>
      <c r="AY114" s="90">
        <v>2007</v>
      </c>
    </row>
    <row r="115" spans="2:51">
      <c r="B115" s="90">
        <v>2008</v>
      </c>
      <c r="C115" s="73">
        <v>12556</v>
      </c>
      <c r="D115" s="74">
        <v>118.76605000000001</v>
      </c>
      <c r="E115" s="74">
        <v>128.21171000000001</v>
      </c>
      <c r="F115" s="74">
        <v>128.21171000000001</v>
      </c>
      <c r="G115" s="74">
        <v>155.67312999999999</v>
      </c>
      <c r="H115" s="74">
        <v>76.458472999999998</v>
      </c>
      <c r="I115" s="74">
        <v>61.564777999999997</v>
      </c>
      <c r="J115" s="74">
        <v>76.639904000000001</v>
      </c>
      <c r="K115" s="74">
        <v>80.234970000000004</v>
      </c>
      <c r="L115" s="74">
        <v>54.796194</v>
      </c>
      <c r="M115" s="74">
        <v>17.059782999999999</v>
      </c>
      <c r="N115" s="73">
        <v>57825</v>
      </c>
      <c r="O115" s="210">
        <v>5.7668666000000002</v>
      </c>
      <c r="P115" s="210">
        <v>10.325818999999999</v>
      </c>
      <c r="R115" s="90">
        <v>2008</v>
      </c>
      <c r="S115" s="73">
        <v>11270</v>
      </c>
      <c r="T115" s="74">
        <v>105.55247</v>
      </c>
      <c r="U115" s="74">
        <v>75.668432999999993</v>
      </c>
      <c r="V115" s="74">
        <v>75.668432999999993</v>
      </c>
      <c r="W115" s="74">
        <v>94.491580999999996</v>
      </c>
      <c r="X115" s="74">
        <v>41.099499999999999</v>
      </c>
      <c r="Y115" s="74">
        <v>31.728631</v>
      </c>
      <c r="Z115" s="74">
        <v>84.686069000000003</v>
      </c>
      <c r="AA115" s="74">
        <v>87.049239999999998</v>
      </c>
      <c r="AB115" s="74">
        <v>43.712668000000001</v>
      </c>
      <c r="AC115" s="74">
        <v>16.001477000000001</v>
      </c>
      <c r="AD115" s="73">
        <v>15584</v>
      </c>
      <c r="AE115" s="210">
        <v>1.5738297999999999</v>
      </c>
      <c r="AF115" s="210">
        <v>4.8551614000000001</v>
      </c>
      <c r="AH115" s="90">
        <v>2008</v>
      </c>
      <c r="AI115" s="73">
        <v>23826</v>
      </c>
      <c r="AJ115" s="74">
        <v>112.12658</v>
      </c>
      <c r="AK115" s="74">
        <v>99.452483000000001</v>
      </c>
      <c r="AL115" s="74">
        <v>99.452483000000001</v>
      </c>
      <c r="AM115" s="74">
        <v>121.96432</v>
      </c>
      <c r="AN115" s="74">
        <v>57.495762999999997</v>
      </c>
      <c r="AO115" s="74">
        <v>45.738222999999998</v>
      </c>
      <c r="AP115" s="74">
        <v>80.446001999999993</v>
      </c>
      <c r="AQ115" s="74">
        <v>83.871750000000006</v>
      </c>
      <c r="AR115" s="74">
        <v>48.928043000000002</v>
      </c>
      <c r="AS115" s="74">
        <v>16.542272000000001</v>
      </c>
      <c r="AT115" s="73">
        <v>73409</v>
      </c>
      <c r="AU115" s="210">
        <v>3.6835138000000001</v>
      </c>
      <c r="AV115" s="210">
        <v>8.3326334000000006</v>
      </c>
      <c r="AW115" s="74">
        <v>1.6943884</v>
      </c>
      <c r="AY115" s="90">
        <v>2008</v>
      </c>
    </row>
    <row r="116" spans="2:51">
      <c r="B116" s="90">
        <v>2009</v>
      </c>
      <c r="C116" s="73">
        <v>12102</v>
      </c>
      <c r="D116" s="74">
        <v>112.04729</v>
      </c>
      <c r="E116" s="74">
        <v>119.39035</v>
      </c>
      <c r="F116" s="74">
        <v>119.39035</v>
      </c>
      <c r="G116" s="74">
        <v>144.80888999999999</v>
      </c>
      <c r="H116" s="74">
        <v>71.332589999999996</v>
      </c>
      <c r="I116" s="74">
        <v>57.515866000000003</v>
      </c>
      <c r="J116" s="74">
        <v>76.633297999999996</v>
      </c>
      <c r="K116" s="74">
        <v>80.29271</v>
      </c>
      <c r="L116" s="74">
        <v>55.016593</v>
      </c>
      <c r="M116" s="74">
        <v>16.732572000000001</v>
      </c>
      <c r="N116" s="73">
        <v>56654</v>
      </c>
      <c r="O116" s="210">
        <v>5.5308428999999997</v>
      </c>
      <c r="P116" s="210">
        <v>10.076014000000001</v>
      </c>
      <c r="R116" s="90">
        <v>2009</v>
      </c>
      <c r="S116" s="73">
        <v>10498</v>
      </c>
      <c r="T116" s="74">
        <v>96.392790000000005</v>
      </c>
      <c r="U116" s="74">
        <v>68.302503000000002</v>
      </c>
      <c r="V116" s="74">
        <v>68.302503000000002</v>
      </c>
      <c r="W116" s="74">
        <v>85.381169999999997</v>
      </c>
      <c r="X116" s="74">
        <v>37.019426000000003</v>
      </c>
      <c r="Y116" s="74">
        <v>28.557137999999998</v>
      </c>
      <c r="Z116" s="74">
        <v>84.841970000000003</v>
      </c>
      <c r="AA116" s="74">
        <v>87.214920000000006</v>
      </c>
      <c r="AB116" s="74">
        <v>43.387337000000002</v>
      </c>
      <c r="AC116" s="74">
        <v>15.340328</v>
      </c>
      <c r="AD116" s="73">
        <v>14551</v>
      </c>
      <c r="AE116" s="210">
        <v>1.4401280000000001</v>
      </c>
      <c r="AF116" s="210">
        <v>4.4498471000000004</v>
      </c>
      <c r="AH116" s="90">
        <v>2009</v>
      </c>
      <c r="AI116" s="73">
        <v>22600</v>
      </c>
      <c r="AJ116" s="74">
        <v>104.18754</v>
      </c>
      <c r="AK116" s="74">
        <v>91.466492000000002</v>
      </c>
      <c r="AL116" s="74">
        <v>91.466492000000002</v>
      </c>
      <c r="AM116" s="74">
        <v>112.10566</v>
      </c>
      <c r="AN116" s="74">
        <v>52.952756000000001</v>
      </c>
      <c r="AO116" s="74">
        <v>42.163111000000001</v>
      </c>
      <c r="AP116" s="74">
        <v>80.447179000000006</v>
      </c>
      <c r="AQ116" s="74">
        <v>83.968369999999993</v>
      </c>
      <c r="AR116" s="74">
        <v>48.925162</v>
      </c>
      <c r="AS116" s="74">
        <v>16.055698</v>
      </c>
      <c r="AT116" s="73">
        <v>71205</v>
      </c>
      <c r="AU116" s="210">
        <v>3.4994904</v>
      </c>
      <c r="AV116" s="210">
        <v>8.0071654999999993</v>
      </c>
      <c r="AW116" s="74">
        <v>1.7479644999999999</v>
      </c>
      <c r="AY116" s="90">
        <v>2009</v>
      </c>
    </row>
    <row r="117" spans="2:51">
      <c r="B117" s="90">
        <v>2010</v>
      </c>
      <c r="C117" s="73">
        <v>11708</v>
      </c>
      <c r="D117" s="74">
        <v>106.74854000000001</v>
      </c>
      <c r="E117" s="74">
        <v>111.41197</v>
      </c>
      <c r="F117" s="74">
        <v>111.41197</v>
      </c>
      <c r="G117" s="74">
        <v>135.43521000000001</v>
      </c>
      <c r="H117" s="74">
        <v>66.339470000000006</v>
      </c>
      <c r="I117" s="74">
        <v>53.404985000000003</v>
      </c>
      <c r="J117" s="74">
        <v>76.974889000000005</v>
      </c>
      <c r="K117" s="74">
        <v>80.856020000000001</v>
      </c>
      <c r="L117" s="74">
        <v>54.191158999999999</v>
      </c>
      <c r="M117" s="74">
        <v>15.9427</v>
      </c>
      <c r="N117" s="73">
        <v>53736</v>
      </c>
      <c r="O117" s="210">
        <v>5.1688349999999996</v>
      </c>
      <c r="P117" s="210">
        <v>9.6151505999999998</v>
      </c>
      <c r="R117" s="90">
        <v>2010</v>
      </c>
      <c r="S117" s="73">
        <v>9986</v>
      </c>
      <c r="T117" s="74">
        <v>90.257349000000005</v>
      </c>
      <c r="U117" s="74">
        <v>62.721077000000001</v>
      </c>
      <c r="V117" s="74">
        <v>62.721077000000001</v>
      </c>
      <c r="W117" s="74">
        <v>78.463154000000003</v>
      </c>
      <c r="X117" s="74">
        <v>33.951801000000003</v>
      </c>
      <c r="Y117" s="74">
        <v>26.217734</v>
      </c>
      <c r="Z117" s="74">
        <v>85.098046999999994</v>
      </c>
      <c r="AA117" s="74">
        <v>87.637789999999995</v>
      </c>
      <c r="AB117" s="74">
        <v>41.848965</v>
      </c>
      <c r="AC117" s="74">
        <v>14.273054999999999</v>
      </c>
      <c r="AD117" s="73">
        <v>13765</v>
      </c>
      <c r="AE117" s="210">
        <v>1.3413288999999999</v>
      </c>
      <c r="AF117" s="210">
        <v>4.3026112999999997</v>
      </c>
      <c r="AH117" s="90">
        <v>2010</v>
      </c>
      <c r="AI117" s="73">
        <v>21694</v>
      </c>
      <c r="AJ117" s="74">
        <v>98.466984999999994</v>
      </c>
      <c r="AK117" s="74">
        <v>84.709599999999995</v>
      </c>
      <c r="AL117" s="74">
        <v>84.709599999999995</v>
      </c>
      <c r="AM117" s="74">
        <v>103.96915</v>
      </c>
      <c r="AN117" s="74">
        <v>48.943561000000003</v>
      </c>
      <c r="AO117" s="74">
        <v>38.950007999999997</v>
      </c>
      <c r="AP117" s="74">
        <v>80.713870999999997</v>
      </c>
      <c r="AQ117" s="74">
        <v>84.324129999999997</v>
      </c>
      <c r="AR117" s="74">
        <v>47.713726000000001</v>
      </c>
      <c r="AS117" s="74">
        <v>15.128100999999999</v>
      </c>
      <c r="AT117" s="73">
        <v>67501</v>
      </c>
      <c r="AU117" s="210">
        <v>3.2674900999999998</v>
      </c>
      <c r="AV117" s="210">
        <v>7.6811296999999996</v>
      </c>
      <c r="AW117" s="74">
        <v>1.7763083</v>
      </c>
      <c r="AY117" s="90">
        <v>2010</v>
      </c>
    </row>
    <row r="118" spans="2:51">
      <c r="B118" s="90">
        <v>2011</v>
      </c>
      <c r="C118" s="73">
        <v>11740</v>
      </c>
      <c r="D118" s="74">
        <v>105.59231</v>
      </c>
      <c r="E118" s="74">
        <v>107.58046</v>
      </c>
      <c r="F118" s="74">
        <v>107.58046</v>
      </c>
      <c r="G118" s="74">
        <v>130.83677</v>
      </c>
      <c r="H118" s="74">
        <v>64.295497999999995</v>
      </c>
      <c r="I118" s="74">
        <v>52.023943000000003</v>
      </c>
      <c r="J118" s="74">
        <v>76.961414000000005</v>
      </c>
      <c r="K118" s="74">
        <v>80.942359999999994</v>
      </c>
      <c r="L118" s="74">
        <v>53.661211999999999</v>
      </c>
      <c r="M118" s="74">
        <v>15.579383</v>
      </c>
      <c r="N118" s="73">
        <v>54697</v>
      </c>
      <c r="O118" s="210">
        <v>5.1943077000000004</v>
      </c>
      <c r="P118" s="210">
        <v>10.044496000000001</v>
      </c>
      <c r="R118" s="90">
        <v>2011</v>
      </c>
      <c r="S118" s="73">
        <v>9785</v>
      </c>
      <c r="T118" s="74">
        <v>87.196427999999997</v>
      </c>
      <c r="U118" s="74">
        <v>59.319538000000001</v>
      </c>
      <c r="V118" s="74">
        <v>59.319538000000001</v>
      </c>
      <c r="W118" s="74">
        <v>74.340200999999993</v>
      </c>
      <c r="X118" s="74">
        <v>31.986851000000001</v>
      </c>
      <c r="Y118" s="74">
        <v>24.80348</v>
      </c>
      <c r="Z118" s="74">
        <v>85.332856000000007</v>
      </c>
      <c r="AA118" s="74">
        <v>87.968389999999999</v>
      </c>
      <c r="AB118" s="74">
        <v>41.184393</v>
      </c>
      <c r="AC118" s="74">
        <v>13.663339000000001</v>
      </c>
      <c r="AD118" s="73">
        <v>13128</v>
      </c>
      <c r="AE118" s="210">
        <v>1.2618389999999999</v>
      </c>
      <c r="AF118" s="210">
        <v>4.0109377999999998</v>
      </c>
      <c r="AH118" s="90">
        <v>2011</v>
      </c>
      <c r="AI118" s="73">
        <v>21525</v>
      </c>
      <c r="AJ118" s="74">
        <v>96.351731999999998</v>
      </c>
      <c r="AK118" s="74">
        <v>81.240020999999999</v>
      </c>
      <c r="AL118" s="74">
        <v>81.240020999999999</v>
      </c>
      <c r="AM118" s="74">
        <v>99.794061999999997</v>
      </c>
      <c r="AN118" s="74">
        <v>47.011949999999999</v>
      </c>
      <c r="AO118" s="74">
        <v>37.606071999999998</v>
      </c>
      <c r="AP118" s="74">
        <v>80.766969000000003</v>
      </c>
      <c r="AQ118" s="74">
        <v>84.586740000000006</v>
      </c>
      <c r="AR118" s="74">
        <v>47.165677000000002</v>
      </c>
      <c r="AS118" s="74">
        <v>14.645746000000001</v>
      </c>
      <c r="AT118" s="73">
        <v>67825</v>
      </c>
      <c r="AU118" s="210">
        <v>3.2399377999999999</v>
      </c>
      <c r="AV118" s="210">
        <v>7.7794166999999996</v>
      </c>
      <c r="AW118" s="74">
        <v>1.8135756000000001</v>
      </c>
      <c r="AY118" s="90">
        <v>2011</v>
      </c>
    </row>
    <row r="119" spans="2:51">
      <c r="B119" s="90">
        <v>2012</v>
      </c>
      <c r="C119" s="73">
        <v>10954</v>
      </c>
      <c r="D119" s="74">
        <v>96.826839000000007</v>
      </c>
      <c r="E119" s="74">
        <v>96.907296000000002</v>
      </c>
      <c r="F119" s="74">
        <v>96.907296000000002</v>
      </c>
      <c r="G119" s="74">
        <v>117.92516000000001</v>
      </c>
      <c r="H119" s="74">
        <v>57.827522999999999</v>
      </c>
      <c r="I119" s="74">
        <v>46.734853000000001</v>
      </c>
      <c r="J119" s="74">
        <v>77.258992000000006</v>
      </c>
      <c r="K119" s="74">
        <v>81.2</v>
      </c>
      <c r="L119" s="74">
        <v>52.129634000000003</v>
      </c>
      <c r="M119" s="74">
        <v>14.652808</v>
      </c>
      <c r="N119" s="73">
        <v>49905</v>
      </c>
      <c r="O119" s="210">
        <v>4.6611297</v>
      </c>
      <c r="P119" s="210">
        <v>9.4571495999999993</v>
      </c>
      <c r="R119" s="90">
        <v>2012</v>
      </c>
      <c r="S119" s="73">
        <v>9154</v>
      </c>
      <c r="T119" s="74">
        <v>80.154207</v>
      </c>
      <c r="U119" s="74">
        <v>53.829554999999999</v>
      </c>
      <c r="V119" s="74">
        <v>53.829554999999999</v>
      </c>
      <c r="W119" s="74">
        <v>67.591859999999997</v>
      </c>
      <c r="X119" s="74">
        <v>28.854654</v>
      </c>
      <c r="Y119" s="74">
        <v>22.242379</v>
      </c>
      <c r="Z119" s="74">
        <v>85.670198999999997</v>
      </c>
      <c r="AA119" s="74">
        <v>88.135980000000004</v>
      </c>
      <c r="AB119" s="74">
        <v>39.758513000000001</v>
      </c>
      <c r="AC119" s="74">
        <v>12.664111999999999</v>
      </c>
      <c r="AD119" s="73">
        <v>11347</v>
      </c>
      <c r="AE119" s="210">
        <v>1.0715338000000001</v>
      </c>
      <c r="AF119" s="210">
        <v>3.5586039</v>
      </c>
      <c r="AH119" s="90">
        <v>2012</v>
      </c>
      <c r="AI119" s="73">
        <v>20108</v>
      </c>
      <c r="AJ119" s="74">
        <v>88.451100999999994</v>
      </c>
      <c r="AK119" s="74">
        <v>73.515237999999997</v>
      </c>
      <c r="AL119" s="74">
        <v>73.515237999999997</v>
      </c>
      <c r="AM119" s="74">
        <v>90.416324000000003</v>
      </c>
      <c r="AN119" s="74">
        <v>42.387811999999997</v>
      </c>
      <c r="AO119" s="74">
        <v>33.802537000000001</v>
      </c>
      <c r="AP119" s="74">
        <v>81.088123999999993</v>
      </c>
      <c r="AQ119" s="74">
        <v>84.838009999999997</v>
      </c>
      <c r="AR119" s="74">
        <v>45.661602999999999</v>
      </c>
      <c r="AS119" s="74">
        <v>13.675190000000001</v>
      </c>
      <c r="AT119" s="73">
        <v>61252</v>
      </c>
      <c r="AU119" s="210">
        <v>2.876204</v>
      </c>
      <c r="AV119" s="210">
        <v>7.2354253999999996</v>
      </c>
      <c r="AW119" s="74">
        <v>1.8002619</v>
      </c>
      <c r="AY119" s="90">
        <v>2012</v>
      </c>
    </row>
    <row r="120" spans="2:51">
      <c r="B120" s="90">
        <v>2013</v>
      </c>
      <c r="C120" s="73">
        <v>11083</v>
      </c>
      <c r="D120" s="74">
        <v>96.322276000000002</v>
      </c>
      <c r="E120" s="74">
        <v>94.449696000000003</v>
      </c>
      <c r="F120" s="74">
        <v>94.449696000000003</v>
      </c>
      <c r="G120" s="74">
        <v>114.88526</v>
      </c>
      <c r="H120" s="74">
        <v>56.647787999999998</v>
      </c>
      <c r="I120" s="74">
        <v>46.082448999999997</v>
      </c>
      <c r="J120" s="74">
        <v>77.154241999999996</v>
      </c>
      <c r="K120" s="74">
        <v>81.112430000000003</v>
      </c>
      <c r="L120" s="74">
        <v>52.214266000000002</v>
      </c>
      <c r="M120" s="74">
        <v>14.557228</v>
      </c>
      <c r="N120" s="73">
        <v>50911</v>
      </c>
      <c r="O120" s="210">
        <v>4.6791464999999999</v>
      </c>
      <c r="P120" s="210">
        <v>9.4513286999999995</v>
      </c>
      <c r="R120" s="90">
        <v>2013</v>
      </c>
      <c r="S120" s="73">
        <v>8775</v>
      </c>
      <c r="T120" s="74">
        <v>75.503590000000003</v>
      </c>
      <c r="U120" s="74">
        <v>50.294179</v>
      </c>
      <c r="V120" s="74">
        <v>50.294179</v>
      </c>
      <c r="W120" s="74">
        <v>63.165263000000003</v>
      </c>
      <c r="X120" s="74">
        <v>27.135300000000001</v>
      </c>
      <c r="Y120" s="74">
        <v>21.044665999999999</v>
      </c>
      <c r="Z120" s="74">
        <v>85.535270999999995</v>
      </c>
      <c r="AA120" s="74">
        <v>88.201030000000003</v>
      </c>
      <c r="AB120" s="74">
        <v>38.903174</v>
      </c>
      <c r="AC120" s="74">
        <v>12.165366000000001</v>
      </c>
      <c r="AD120" s="73">
        <v>11948</v>
      </c>
      <c r="AE120" s="210">
        <v>1.1087189</v>
      </c>
      <c r="AF120" s="210">
        <v>3.6536327000000002</v>
      </c>
      <c r="AH120" s="90">
        <v>2013</v>
      </c>
      <c r="AI120" s="73">
        <v>19858</v>
      </c>
      <c r="AJ120" s="74">
        <v>85.860815000000002</v>
      </c>
      <c r="AK120" s="74">
        <v>70.452640000000002</v>
      </c>
      <c r="AL120" s="74">
        <v>70.452640000000002</v>
      </c>
      <c r="AM120" s="74">
        <v>86.589945999999998</v>
      </c>
      <c r="AN120" s="74">
        <v>40.906587000000002</v>
      </c>
      <c r="AO120" s="74">
        <v>32.840988000000003</v>
      </c>
      <c r="AP120" s="74">
        <v>80.858271999999999</v>
      </c>
      <c r="AQ120" s="74">
        <v>84.852670000000003</v>
      </c>
      <c r="AR120" s="74">
        <v>45.356538999999998</v>
      </c>
      <c r="AS120" s="74">
        <v>13.393586000000001</v>
      </c>
      <c r="AT120" s="73">
        <v>62859</v>
      </c>
      <c r="AU120" s="210">
        <v>2.9025058000000001</v>
      </c>
      <c r="AV120" s="210">
        <v>7.2612113999999996</v>
      </c>
      <c r="AW120" s="74">
        <v>1.8779448999999999</v>
      </c>
      <c r="AY120" s="90">
        <v>2013</v>
      </c>
    </row>
    <row r="121" spans="2:51">
      <c r="B121" s="90">
        <v>2014</v>
      </c>
      <c r="C121" s="73">
        <v>11138</v>
      </c>
      <c r="D121" s="74">
        <v>95.458595000000003</v>
      </c>
      <c r="E121" s="74">
        <v>91.758685999999997</v>
      </c>
      <c r="F121" s="74">
        <v>91.758685999999997</v>
      </c>
      <c r="G121" s="74">
        <v>111.47757</v>
      </c>
      <c r="H121" s="74">
        <v>55.326920000000001</v>
      </c>
      <c r="I121" s="74">
        <v>45.061959000000002</v>
      </c>
      <c r="J121" s="74">
        <v>77.089618999999999</v>
      </c>
      <c r="K121" s="74">
        <v>81.016999999999996</v>
      </c>
      <c r="L121" s="74">
        <v>51.301183999999999</v>
      </c>
      <c r="M121" s="74">
        <v>14.175894</v>
      </c>
      <c r="N121" s="73">
        <v>52598</v>
      </c>
      <c r="O121" s="210">
        <v>4.7724770999999997</v>
      </c>
      <c r="P121" s="210">
        <v>9.5795580000000005</v>
      </c>
      <c r="R121" s="90">
        <v>2014</v>
      </c>
      <c r="S121" s="73">
        <v>9131</v>
      </c>
      <c r="T121" s="74">
        <v>77.330239000000006</v>
      </c>
      <c r="U121" s="74">
        <v>51.150627</v>
      </c>
      <c r="V121" s="74">
        <v>51.150627</v>
      </c>
      <c r="W121" s="74">
        <v>64.184674999999999</v>
      </c>
      <c r="X121" s="74">
        <v>27.610534000000001</v>
      </c>
      <c r="Y121" s="74">
        <v>21.384328</v>
      </c>
      <c r="Z121" s="74">
        <v>85.574635999999998</v>
      </c>
      <c r="AA121" s="74">
        <v>88.4375</v>
      </c>
      <c r="AB121" s="74">
        <v>38.878481000000001</v>
      </c>
      <c r="AC121" s="74">
        <v>12.098846999999999</v>
      </c>
      <c r="AD121" s="73">
        <v>13123</v>
      </c>
      <c r="AE121" s="210">
        <v>1.1990133000000001</v>
      </c>
      <c r="AF121" s="210">
        <v>3.9259740000000001</v>
      </c>
      <c r="AH121" s="90">
        <v>2014</v>
      </c>
      <c r="AI121" s="73">
        <v>20269</v>
      </c>
      <c r="AJ121" s="74">
        <v>86.340395000000001</v>
      </c>
      <c r="AK121" s="74">
        <v>69.944427000000005</v>
      </c>
      <c r="AL121" s="74">
        <v>69.944427000000005</v>
      </c>
      <c r="AM121" s="74">
        <v>85.930582000000001</v>
      </c>
      <c r="AN121" s="74">
        <v>40.672100999999998</v>
      </c>
      <c r="AO121" s="74">
        <v>32.638420000000004</v>
      </c>
      <c r="AP121" s="74">
        <v>80.912419</v>
      </c>
      <c r="AQ121" s="74">
        <v>84.931229999999999</v>
      </c>
      <c r="AR121" s="74">
        <v>44.845897000000001</v>
      </c>
      <c r="AS121" s="74">
        <v>13.158270999999999</v>
      </c>
      <c r="AT121" s="73">
        <v>65721</v>
      </c>
      <c r="AU121" s="210">
        <v>2.9919497000000002</v>
      </c>
      <c r="AV121" s="210">
        <v>7.440175</v>
      </c>
      <c r="AW121" s="74">
        <v>1.7938917000000001</v>
      </c>
      <c r="AY121" s="90">
        <v>2014</v>
      </c>
    </row>
    <row r="122" spans="2:51">
      <c r="B122" s="90">
        <v>2015</v>
      </c>
      <c r="C122" s="73">
        <v>11184</v>
      </c>
      <c r="D122" s="74">
        <v>94.558075000000002</v>
      </c>
      <c r="E122" s="74">
        <v>89.367327000000003</v>
      </c>
      <c r="F122" s="74">
        <v>89.367327000000003</v>
      </c>
      <c r="G122" s="74">
        <v>108.44098</v>
      </c>
      <c r="H122" s="74">
        <v>53.863149</v>
      </c>
      <c r="I122" s="74">
        <v>43.945289000000002</v>
      </c>
      <c r="J122" s="74">
        <v>77.274677999999994</v>
      </c>
      <c r="K122" s="74">
        <v>81.069400000000002</v>
      </c>
      <c r="L122" s="74">
        <v>50.546868000000003</v>
      </c>
      <c r="M122" s="74">
        <v>13.739895000000001</v>
      </c>
      <c r="N122" s="73">
        <v>52219</v>
      </c>
      <c r="O122" s="210">
        <v>4.6791771999999998</v>
      </c>
      <c r="P122" s="210">
        <v>9.2343904000000006</v>
      </c>
      <c r="R122" s="90">
        <v>2015</v>
      </c>
      <c r="S122" s="73">
        <v>8742</v>
      </c>
      <c r="T122" s="74">
        <v>72.920837000000006</v>
      </c>
      <c r="U122" s="74">
        <v>47.982427000000001</v>
      </c>
      <c r="V122" s="74">
        <v>47.982427000000001</v>
      </c>
      <c r="W122" s="74">
        <v>60.164321000000001</v>
      </c>
      <c r="X122" s="74">
        <v>26.022359999999999</v>
      </c>
      <c r="Y122" s="74">
        <v>20.286397000000001</v>
      </c>
      <c r="Z122" s="74">
        <v>85.476207000000002</v>
      </c>
      <c r="AA122" s="74">
        <v>88.341740000000001</v>
      </c>
      <c r="AB122" s="74">
        <v>37.124172000000002</v>
      </c>
      <c r="AC122" s="74">
        <v>11.240549</v>
      </c>
      <c r="AD122" s="73">
        <v>12960</v>
      </c>
      <c r="AE122" s="210">
        <v>1.1666728</v>
      </c>
      <c r="AF122" s="210">
        <v>3.865253</v>
      </c>
      <c r="AH122" s="90">
        <v>2015</v>
      </c>
      <c r="AI122" s="73">
        <v>19926</v>
      </c>
      <c r="AJ122" s="74">
        <v>83.666460000000001</v>
      </c>
      <c r="AK122" s="74">
        <v>67.034092999999999</v>
      </c>
      <c r="AL122" s="74">
        <v>67.034092999999999</v>
      </c>
      <c r="AM122" s="74">
        <v>82.228206</v>
      </c>
      <c r="AN122" s="74">
        <v>39.082700000000003</v>
      </c>
      <c r="AO122" s="74">
        <v>31.474931999999999</v>
      </c>
      <c r="AP122" s="74">
        <v>80.872879999999995</v>
      </c>
      <c r="AQ122" s="74">
        <v>84.977559999999997</v>
      </c>
      <c r="AR122" s="74">
        <v>43.626570999999998</v>
      </c>
      <c r="AS122" s="74">
        <v>12.518691</v>
      </c>
      <c r="AT122" s="73">
        <v>65179</v>
      </c>
      <c r="AU122" s="210">
        <v>2.9269752000000002</v>
      </c>
      <c r="AV122" s="210">
        <v>7.2358481000000001</v>
      </c>
      <c r="AW122" s="74">
        <v>1.8625012000000001</v>
      </c>
      <c r="AY122" s="90">
        <v>2015</v>
      </c>
    </row>
    <row r="123" spans="2:51">
      <c r="B123" s="90">
        <v>2016</v>
      </c>
      <c r="C123" s="73">
        <v>11063</v>
      </c>
      <c r="D123" s="74">
        <v>92.168324999999996</v>
      </c>
      <c r="E123" s="74">
        <v>85.500032000000004</v>
      </c>
      <c r="F123" s="74">
        <v>85.500032000000004</v>
      </c>
      <c r="G123" s="74">
        <v>103.88993000000001</v>
      </c>
      <c r="H123" s="74">
        <v>51.480086</v>
      </c>
      <c r="I123" s="74">
        <v>42.029119000000001</v>
      </c>
      <c r="J123" s="74">
        <v>77.559342000000001</v>
      </c>
      <c r="K123" s="74">
        <v>81.169300000000007</v>
      </c>
      <c r="L123" s="74">
        <v>50.329830000000001</v>
      </c>
      <c r="M123" s="74">
        <v>13.446531999999999</v>
      </c>
      <c r="N123" s="73">
        <v>50053</v>
      </c>
      <c r="O123" s="210">
        <v>4.4243227000000003</v>
      </c>
      <c r="P123" s="210">
        <v>8.9698305999999999</v>
      </c>
      <c r="R123" s="90">
        <v>2016</v>
      </c>
      <c r="S123" s="73">
        <v>8291</v>
      </c>
      <c r="T123" s="74">
        <v>68.026663999999997</v>
      </c>
      <c r="U123" s="74">
        <v>44.632883</v>
      </c>
      <c r="V123" s="74">
        <v>44.632883</v>
      </c>
      <c r="W123" s="74">
        <v>55.881174999999999</v>
      </c>
      <c r="X123" s="74">
        <v>24.23949</v>
      </c>
      <c r="Y123" s="74">
        <v>18.891179999999999</v>
      </c>
      <c r="Z123" s="74">
        <v>85.446990999999997</v>
      </c>
      <c r="AA123" s="74">
        <v>88.548810000000003</v>
      </c>
      <c r="AB123" s="74">
        <v>36.972129000000002</v>
      </c>
      <c r="AC123" s="74">
        <v>10.781534000000001</v>
      </c>
      <c r="AD123" s="73">
        <v>12769</v>
      </c>
      <c r="AE123" s="210">
        <v>1.1311230000000001</v>
      </c>
      <c r="AF123" s="210">
        <v>3.8363317000000001</v>
      </c>
      <c r="AH123" s="90">
        <v>2016</v>
      </c>
      <c r="AI123" s="73">
        <v>19354</v>
      </c>
      <c r="AJ123" s="74">
        <v>80.005268000000001</v>
      </c>
      <c r="AK123" s="74">
        <v>63.380656999999999</v>
      </c>
      <c r="AL123" s="74">
        <v>63.380656999999999</v>
      </c>
      <c r="AM123" s="74">
        <v>77.745783000000003</v>
      </c>
      <c r="AN123" s="74">
        <v>36.978383999999998</v>
      </c>
      <c r="AO123" s="74">
        <v>29.794353999999998</v>
      </c>
      <c r="AP123" s="74">
        <v>80.938306999999995</v>
      </c>
      <c r="AQ123" s="74">
        <v>85.022599999999997</v>
      </c>
      <c r="AR123" s="74">
        <v>43.584200000000003</v>
      </c>
      <c r="AS123" s="74">
        <v>12.159020999999999</v>
      </c>
      <c r="AT123" s="73">
        <v>62822</v>
      </c>
      <c r="AU123" s="210">
        <v>2.7794978000000001</v>
      </c>
      <c r="AV123" s="210">
        <v>7.0518454999999998</v>
      </c>
      <c r="AW123" s="74">
        <v>1.9156287000000001</v>
      </c>
      <c r="AY123" s="90">
        <v>2016</v>
      </c>
    </row>
    <row r="124" spans="2:51">
      <c r="B124" s="90">
        <v>2017</v>
      </c>
      <c r="C124" s="73">
        <v>10842</v>
      </c>
      <c r="D124" s="74">
        <v>88.842731000000001</v>
      </c>
      <c r="E124" s="74">
        <v>81.389914000000005</v>
      </c>
      <c r="F124" s="74">
        <v>81.389914000000005</v>
      </c>
      <c r="G124" s="74">
        <v>98.545074999999997</v>
      </c>
      <c r="H124" s="74">
        <v>49.341580999999998</v>
      </c>
      <c r="I124" s="74">
        <v>40.352173000000001</v>
      </c>
      <c r="J124" s="74">
        <v>77.208837000000003</v>
      </c>
      <c r="K124" s="74">
        <v>80.586150000000004</v>
      </c>
      <c r="L124" s="74">
        <v>49.597437999999997</v>
      </c>
      <c r="M124" s="74">
        <v>12.974330999999999</v>
      </c>
      <c r="N124" s="73">
        <v>50731</v>
      </c>
      <c r="O124" s="210">
        <v>4.4159389999999998</v>
      </c>
      <c r="P124" s="210">
        <v>8.9997091000000005</v>
      </c>
      <c r="R124" s="90">
        <v>2017</v>
      </c>
      <c r="S124" s="73">
        <v>8201</v>
      </c>
      <c r="T124" s="74">
        <v>66.195813999999999</v>
      </c>
      <c r="U124" s="74">
        <v>43.404792999999998</v>
      </c>
      <c r="V124" s="74">
        <v>43.404792999999998</v>
      </c>
      <c r="W124" s="74">
        <v>54.321328000000001</v>
      </c>
      <c r="X124" s="74">
        <v>23.630544</v>
      </c>
      <c r="Y124" s="74">
        <v>18.473241000000002</v>
      </c>
      <c r="Z124" s="74">
        <v>85.428049000000001</v>
      </c>
      <c r="AA124" s="74">
        <v>88.572789999999998</v>
      </c>
      <c r="AB124" s="74">
        <v>36.708294000000002</v>
      </c>
      <c r="AC124" s="74">
        <v>10.449928999999999</v>
      </c>
      <c r="AD124" s="73">
        <v>12654</v>
      </c>
      <c r="AE124" s="210">
        <v>1.103318</v>
      </c>
      <c r="AF124" s="210">
        <v>3.7764229</v>
      </c>
      <c r="AH124" s="90">
        <v>2017</v>
      </c>
      <c r="AI124" s="73">
        <v>19043</v>
      </c>
      <c r="AJ124" s="74">
        <v>77.433899999999994</v>
      </c>
      <c r="AK124" s="74">
        <v>61.01831</v>
      </c>
      <c r="AL124" s="74">
        <v>61.01831</v>
      </c>
      <c r="AM124" s="74">
        <v>74.695353999999995</v>
      </c>
      <c r="AN124" s="74">
        <v>35.746754000000003</v>
      </c>
      <c r="AO124" s="74">
        <v>28.850984</v>
      </c>
      <c r="AP124" s="74">
        <v>80.748437999999993</v>
      </c>
      <c r="AQ124" s="74">
        <v>84.717320000000001</v>
      </c>
      <c r="AR124" s="74">
        <v>43.082735999999997</v>
      </c>
      <c r="AS124" s="74">
        <v>11.751746000000001</v>
      </c>
      <c r="AT124" s="73">
        <v>63385</v>
      </c>
      <c r="AU124" s="210">
        <v>2.7610076000000001</v>
      </c>
      <c r="AV124" s="210">
        <v>7.0523768000000002</v>
      </c>
      <c r="AW124" s="74">
        <v>1.8751365</v>
      </c>
      <c r="AY124" s="90">
        <v>2017</v>
      </c>
    </row>
    <row r="125" spans="2:51">
      <c r="B125" s="90">
        <v>2018</v>
      </c>
      <c r="C125" s="73">
        <v>10665</v>
      </c>
      <c r="D125" s="74">
        <v>86.075946999999999</v>
      </c>
      <c r="E125" s="74">
        <v>77.682232999999997</v>
      </c>
      <c r="F125" s="74">
        <v>77.682232999999997</v>
      </c>
      <c r="G125" s="74">
        <v>94.153912000000005</v>
      </c>
      <c r="H125" s="74">
        <v>47.205858999999997</v>
      </c>
      <c r="I125" s="74">
        <v>38.801248999999999</v>
      </c>
      <c r="J125" s="74">
        <v>77.233661999999995</v>
      </c>
      <c r="K125" s="74">
        <v>80.518180000000001</v>
      </c>
      <c r="L125" s="74">
        <v>49.708692999999997</v>
      </c>
      <c r="M125" s="74">
        <v>12.80758</v>
      </c>
      <c r="N125" s="73">
        <v>49622</v>
      </c>
      <c r="O125" s="210">
        <v>4.2593633000000004</v>
      </c>
      <c r="P125" s="210">
        <v>8.8901231000000003</v>
      </c>
      <c r="R125" s="90">
        <v>2018</v>
      </c>
      <c r="S125" s="73">
        <v>7418</v>
      </c>
      <c r="T125" s="74">
        <v>58.999270000000003</v>
      </c>
      <c r="U125" s="74">
        <v>38.748271000000003</v>
      </c>
      <c r="V125" s="74">
        <v>38.748271000000003</v>
      </c>
      <c r="W125" s="74">
        <v>48.427118999999998</v>
      </c>
      <c r="X125" s="74">
        <v>21.189473</v>
      </c>
      <c r="Y125" s="74">
        <v>16.606549000000001</v>
      </c>
      <c r="Z125" s="74">
        <v>85.203558999999998</v>
      </c>
      <c r="AA125" s="74">
        <v>88.523120000000006</v>
      </c>
      <c r="AB125" s="74">
        <v>34.854109000000001</v>
      </c>
      <c r="AC125" s="74">
        <v>9.6555853000000003</v>
      </c>
      <c r="AD125" s="73">
        <v>12487</v>
      </c>
      <c r="AE125" s="210">
        <v>1.0734543999999999</v>
      </c>
      <c r="AF125" s="210">
        <v>3.7888533999999998</v>
      </c>
      <c r="AH125" s="90">
        <v>2018</v>
      </c>
      <c r="AI125" s="73">
        <v>18083</v>
      </c>
      <c r="AJ125" s="74">
        <v>72.438461000000004</v>
      </c>
      <c r="AK125" s="74">
        <v>56.682853000000001</v>
      </c>
      <c r="AL125" s="74">
        <v>56.682853000000001</v>
      </c>
      <c r="AM125" s="74">
        <v>69.342601000000002</v>
      </c>
      <c r="AN125" s="74">
        <v>33.386799000000003</v>
      </c>
      <c r="AO125" s="74">
        <v>27.076862999999999</v>
      </c>
      <c r="AP125" s="74">
        <v>80.503068999999996</v>
      </c>
      <c r="AQ125" s="74">
        <v>84.415719999999993</v>
      </c>
      <c r="AR125" s="74">
        <v>42.311292000000002</v>
      </c>
      <c r="AS125" s="74">
        <v>11.295026999999999</v>
      </c>
      <c r="AT125" s="73">
        <v>62109</v>
      </c>
      <c r="AU125" s="210">
        <v>2.6676101999999999</v>
      </c>
      <c r="AV125" s="210">
        <v>6.9962894999999996</v>
      </c>
      <c r="AW125" s="74">
        <v>2.0047921999999998</v>
      </c>
      <c r="AY125" s="90">
        <v>2018</v>
      </c>
    </row>
    <row r="126" spans="2:51">
      <c r="B126" s="90">
        <v>2019</v>
      </c>
      <c r="C126" s="73">
        <v>10633</v>
      </c>
      <c r="D126" s="74">
        <v>84.541728000000006</v>
      </c>
      <c r="E126" s="74">
        <v>75.121864000000002</v>
      </c>
      <c r="F126" s="74">
        <v>75.121864000000002</v>
      </c>
      <c r="G126" s="74">
        <v>90.941033000000004</v>
      </c>
      <c r="H126" s="74">
        <v>45.999603999999998</v>
      </c>
      <c r="I126" s="74">
        <v>37.937001000000002</v>
      </c>
      <c r="J126" s="74">
        <v>77.033198999999996</v>
      </c>
      <c r="K126" s="74">
        <v>80.229590000000002</v>
      </c>
      <c r="L126" s="74">
        <v>49.458114000000002</v>
      </c>
      <c r="M126" s="74">
        <v>12.266109999999999</v>
      </c>
      <c r="N126" s="73">
        <v>51110</v>
      </c>
      <c r="O126" s="210">
        <v>4.3293236999999998</v>
      </c>
      <c r="P126" s="210">
        <v>8.8546323000000005</v>
      </c>
      <c r="R126" s="90">
        <v>2019</v>
      </c>
      <c r="S126" s="73">
        <v>7368</v>
      </c>
      <c r="T126" s="74">
        <v>57.753787000000003</v>
      </c>
      <c r="U126" s="74">
        <v>37.698197999999998</v>
      </c>
      <c r="V126" s="74">
        <v>37.698197999999998</v>
      </c>
      <c r="W126" s="74">
        <v>47.145344999999999</v>
      </c>
      <c r="X126" s="74">
        <v>20.634114</v>
      </c>
      <c r="Y126" s="74">
        <v>16.172979999999999</v>
      </c>
      <c r="Z126" s="74">
        <v>85.271986999999996</v>
      </c>
      <c r="AA126" s="74">
        <v>88.662210000000002</v>
      </c>
      <c r="AB126" s="74">
        <v>34.748161000000003</v>
      </c>
      <c r="AC126" s="74">
        <v>9.2245285999999993</v>
      </c>
      <c r="AD126" s="73">
        <v>12340</v>
      </c>
      <c r="AE126" s="210">
        <v>1.0468116999999999</v>
      </c>
      <c r="AF126" s="210">
        <v>3.6759887</v>
      </c>
      <c r="AH126" s="90">
        <v>2019</v>
      </c>
      <c r="AI126" s="73">
        <v>18001</v>
      </c>
      <c r="AJ126" s="74">
        <v>71.052391999999998</v>
      </c>
      <c r="AK126" s="74">
        <v>55.050797000000003</v>
      </c>
      <c r="AL126" s="74">
        <v>55.050797000000003</v>
      </c>
      <c r="AM126" s="74">
        <v>67.322846999999996</v>
      </c>
      <c r="AN126" s="74">
        <v>32.582662999999997</v>
      </c>
      <c r="AO126" s="74">
        <v>26.482773000000002</v>
      </c>
      <c r="AP126" s="74">
        <v>80.405422000000002</v>
      </c>
      <c r="AQ126" s="74">
        <v>84.188980000000001</v>
      </c>
      <c r="AR126" s="74">
        <v>42.153947000000002</v>
      </c>
      <c r="AS126" s="74">
        <v>10.807517000000001</v>
      </c>
      <c r="AT126" s="73">
        <v>63450</v>
      </c>
      <c r="AU126" s="210">
        <v>2.6892756000000002</v>
      </c>
      <c r="AV126" s="210">
        <v>6.9503475000000003</v>
      </c>
      <c r="AW126" s="74">
        <v>1.9927176</v>
      </c>
      <c r="AY126" s="90">
        <v>2019</v>
      </c>
    </row>
    <row r="127" spans="2:51">
      <c r="B127" s="90">
        <v>2020</v>
      </c>
      <c r="C127" s="73">
        <v>10187</v>
      </c>
      <c r="D127" s="74">
        <v>80.032122999999999</v>
      </c>
      <c r="E127" s="74">
        <v>69.606880000000004</v>
      </c>
      <c r="F127" s="74">
        <v>69.606880000000004</v>
      </c>
      <c r="G127" s="74">
        <v>84.106813000000002</v>
      </c>
      <c r="H127" s="74">
        <v>42.721105999999999</v>
      </c>
      <c r="I127" s="74">
        <v>35.247391</v>
      </c>
      <c r="J127" s="74">
        <v>77.020222000000004</v>
      </c>
      <c r="K127" s="74">
        <v>80.116669999999999</v>
      </c>
      <c r="L127" s="74">
        <v>49.367578999999999</v>
      </c>
      <c r="M127" s="74">
        <v>12.043079000000001</v>
      </c>
      <c r="N127" s="73">
        <v>49002</v>
      </c>
      <c r="O127" s="210">
        <v>4.1110809000000001</v>
      </c>
      <c r="P127" s="210">
        <v>8.8403072999999992</v>
      </c>
      <c r="R127" s="90">
        <v>2020</v>
      </c>
      <c r="S127" s="73">
        <v>6620</v>
      </c>
      <c r="T127" s="74">
        <v>51.235975000000003</v>
      </c>
      <c r="U127" s="74">
        <v>32.971524000000002</v>
      </c>
      <c r="V127" s="74">
        <v>32.971524000000002</v>
      </c>
      <c r="W127" s="74">
        <v>41.215525999999997</v>
      </c>
      <c r="X127" s="74">
        <v>18.126232999999999</v>
      </c>
      <c r="Y127" s="74">
        <v>14.355005</v>
      </c>
      <c r="Z127" s="74">
        <v>85.126737000000006</v>
      </c>
      <c r="AA127" s="74">
        <v>88.748320000000007</v>
      </c>
      <c r="AB127" s="74">
        <v>33.114902000000001</v>
      </c>
      <c r="AC127" s="74">
        <v>8.6296797999999999</v>
      </c>
      <c r="AD127" s="73">
        <v>12131</v>
      </c>
      <c r="AE127" s="210">
        <v>1.0180610000000001</v>
      </c>
      <c r="AF127" s="210">
        <v>3.7202869000000001</v>
      </c>
      <c r="AH127" s="90">
        <v>2020</v>
      </c>
      <c r="AI127" s="73">
        <v>16807</v>
      </c>
      <c r="AJ127" s="74">
        <v>65.526287999999994</v>
      </c>
      <c r="AK127" s="74">
        <v>49.962166000000003</v>
      </c>
      <c r="AL127" s="74">
        <v>49.962166000000003</v>
      </c>
      <c r="AM127" s="74">
        <v>60.984898999999999</v>
      </c>
      <c r="AN127" s="74">
        <v>29.702938</v>
      </c>
      <c r="AO127" s="74">
        <v>24.238907999999999</v>
      </c>
      <c r="AP127" s="74">
        <v>80.213244000000003</v>
      </c>
      <c r="AQ127" s="74">
        <v>84.051259999999999</v>
      </c>
      <c r="AR127" s="74">
        <v>41.370058999999998</v>
      </c>
      <c r="AS127" s="74">
        <v>10.419715</v>
      </c>
      <c r="AT127" s="73">
        <v>61133</v>
      </c>
      <c r="AU127" s="210">
        <v>2.5648113000000001</v>
      </c>
      <c r="AV127" s="210">
        <v>6.9439412000000003</v>
      </c>
      <c r="AW127" s="74">
        <v>2.1111211000000001</v>
      </c>
      <c r="AY127" s="90">
        <v>2020</v>
      </c>
    </row>
    <row r="128" spans="2:51">
      <c r="B128" s="90">
        <v>2021</v>
      </c>
      <c r="C128" s="73">
        <v>10442</v>
      </c>
      <c r="D128" s="74">
        <v>81.901829000000006</v>
      </c>
      <c r="E128" s="74">
        <v>69.113973999999999</v>
      </c>
      <c r="F128" s="74">
        <v>69.113973999999999</v>
      </c>
      <c r="G128" s="74">
        <v>83.587221999999997</v>
      </c>
      <c r="H128" s="74">
        <v>42.441780000000001</v>
      </c>
      <c r="I128" s="74">
        <v>35.115839999999999</v>
      </c>
      <c r="J128" s="74">
        <v>77.237981000000005</v>
      </c>
      <c r="K128" s="74">
        <v>80.450819999999993</v>
      </c>
      <c r="L128" s="74">
        <v>47.855179</v>
      </c>
      <c r="M128" s="74">
        <v>11.679959</v>
      </c>
      <c r="N128" s="73">
        <v>49585</v>
      </c>
      <c r="O128" s="210">
        <v>4.1658467999999997</v>
      </c>
      <c r="P128" s="210">
        <v>8.8828259000000003</v>
      </c>
      <c r="R128" s="90">
        <v>2021</v>
      </c>
      <c r="S128" s="73">
        <v>6977</v>
      </c>
      <c r="T128" s="74">
        <v>53.934747000000002</v>
      </c>
      <c r="U128" s="74">
        <v>33.905608000000001</v>
      </c>
      <c r="V128" s="74">
        <v>33.905608000000001</v>
      </c>
      <c r="W128" s="74">
        <v>42.403225999999997</v>
      </c>
      <c r="X128" s="74">
        <v>18.592803</v>
      </c>
      <c r="Y128" s="74">
        <v>14.668704</v>
      </c>
      <c r="Z128" s="74">
        <v>85.368495999999993</v>
      </c>
      <c r="AA128" s="74">
        <v>88.809929999999994</v>
      </c>
      <c r="AB128" s="74">
        <v>33.166952000000002</v>
      </c>
      <c r="AC128" s="74">
        <v>8.5014865999999998</v>
      </c>
      <c r="AD128" s="73">
        <v>11880</v>
      </c>
      <c r="AE128" s="210">
        <v>0.99867570000000006</v>
      </c>
      <c r="AF128" s="210">
        <v>3.5467133</v>
      </c>
      <c r="AH128" s="90">
        <v>2021</v>
      </c>
      <c r="AI128" s="73">
        <v>17419</v>
      </c>
      <c r="AJ128" s="74">
        <v>67.816704999999999</v>
      </c>
      <c r="AK128" s="74">
        <v>50.277078000000003</v>
      </c>
      <c r="AL128" s="74">
        <v>50.277078000000003</v>
      </c>
      <c r="AM128" s="74">
        <v>61.438059000000003</v>
      </c>
      <c r="AN128" s="74">
        <v>29.846188000000001</v>
      </c>
      <c r="AO128" s="74">
        <v>24.362472</v>
      </c>
      <c r="AP128" s="74">
        <v>80.494574999999998</v>
      </c>
      <c r="AQ128" s="74">
        <v>84.202780000000004</v>
      </c>
      <c r="AR128" s="74">
        <v>40.645417000000002</v>
      </c>
      <c r="AS128" s="74">
        <v>10.158688</v>
      </c>
      <c r="AT128" s="73">
        <v>61465</v>
      </c>
      <c r="AU128" s="210">
        <v>2.5827263</v>
      </c>
      <c r="AV128" s="210">
        <v>6.8816686999999996</v>
      </c>
      <c r="AW128" s="74">
        <v>2.0384231000000002</v>
      </c>
      <c r="AY128" s="90">
        <v>2021</v>
      </c>
    </row>
    <row r="129" spans="2:51">
      <c r="B129" s="90">
        <v>2022</v>
      </c>
      <c r="C129" s="73">
        <v>11303</v>
      </c>
      <c r="D129" s="74">
        <v>87.551275000000004</v>
      </c>
      <c r="E129" s="74">
        <v>72.432199999999995</v>
      </c>
      <c r="F129" s="74">
        <v>72.432199999999995</v>
      </c>
      <c r="G129" s="74">
        <v>87.499458000000004</v>
      </c>
      <c r="H129" s="74">
        <v>44.555762999999999</v>
      </c>
      <c r="I129" s="74">
        <v>36.949522000000002</v>
      </c>
      <c r="J129" s="74">
        <v>77.267628000000002</v>
      </c>
      <c r="K129" s="74">
        <v>79.87621</v>
      </c>
      <c r="L129" s="74">
        <v>48.905330999999997</v>
      </c>
      <c r="M129" s="74">
        <v>11.311597000000001</v>
      </c>
      <c r="N129" s="73">
        <v>51670</v>
      </c>
      <c r="O129" s="210">
        <v>4.3003245999999997</v>
      </c>
      <c r="P129" s="210">
        <v>8.7886854000000003</v>
      </c>
      <c r="R129" s="90">
        <v>2022</v>
      </c>
      <c r="S129" s="73">
        <v>7340</v>
      </c>
      <c r="T129" s="74">
        <v>56.012362000000003</v>
      </c>
      <c r="U129" s="74">
        <v>35.035187999999998</v>
      </c>
      <c r="V129" s="74">
        <v>35.035187999999998</v>
      </c>
      <c r="W129" s="74">
        <v>43.703837999999998</v>
      </c>
      <c r="X129" s="74">
        <v>19.421451999999999</v>
      </c>
      <c r="Y129" s="74">
        <v>15.442599</v>
      </c>
      <c r="Z129" s="74">
        <v>84.853814999999997</v>
      </c>
      <c r="AA129" s="74">
        <v>88.337500000000006</v>
      </c>
      <c r="AB129" s="74">
        <v>33.526698000000003</v>
      </c>
      <c r="AC129" s="74">
        <v>8.0646047000000003</v>
      </c>
      <c r="AD129" s="73">
        <v>14214</v>
      </c>
      <c r="AE129" s="210">
        <v>1.1831659000000001</v>
      </c>
      <c r="AF129" s="210">
        <v>3.9860457999999999</v>
      </c>
      <c r="AH129" s="90">
        <v>2022</v>
      </c>
      <c r="AI129" s="73">
        <v>18643</v>
      </c>
      <c r="AJ129" s="74">
        <v>71.664158</v>
      </c>
      <c r="AK129" s="74">
        <v>52.436742000000002</v>
      </c>
      <c r="AL129" s="74">
        <v>52.436742000000002</v>
      </c>
      <c r="AM129" s="74">
        <v>63.971535000000003</v>
      </c>
      <c r="AN129" s="74">
        <v>31.276603000000001</v>
      </c>
      <c r="AO129" s="74">
        <v>25.629894</v>
      </c>
      <c r="AP129" s="74">
        <v>80.254412000000002</v>
      </c>
      <c r="AQ129" s="74">
        <v>83.821849999999998</v>
      </c>
      <c r="AR129" s="74">
        <v>41.424286000000002</v>
      </c>
      <c r="AS129" s="74">
        <v>9.7638513000000007</v>
      </c>
      <c r="AT129" s="73">
        <v>65884</v>
      </c>
      <c r="AU129" s="210">
        <v>2.7418646999999998</v>
      </c>
      <c r="AV129" s="210">
        <v>6.9754760999999998</v>
      </c>
      <c r="AW129" s="74">
        <v>2.0674128999999999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v>0</v>
      </c>
      <c r="D47" s="73">
        <v>0</v>
      </c>
      <c r="E47" s="73">
        <v>1</v>
      </c>
      <c r="F47" s="73">
        <v>0</v>
      </c>
      <c r="G47" s="73">
        <v>3</v>
      </c>
      <c r="H47" s="73">
        <v>6</v>
      </c>
      <c r="I47" s="73">
        <v>15</v>
      </c>
      <c r="J47" s="73">
        <v>35</v>
      </c>
      <c r="K47" s="73">
        <v>86</v>
      </c>
      <c r="L47" s="73">
        <v>165</v>
      </c>
      <c r="M47" s="73">
        <v>297</v>
      </c>
      <c r="N47" s="73">
        <v>384</v>
      </c>
      <c r="O47" s="73">
        <v>491</v>
      </c>
      <c r="P47" s="73">
        <v>484</v>
      </c>
      <c r="Q47" s="73">
        <v>443</v>
      </c>
      <c r="R47" s="73">
        <v>357</v>
      </c>
      <c r="S47" s="73">
        <v>198</v>
      </c>
      <c r="T47" s="73">
        <v>83</v>
      </c>
      <c r="U47" s="73">
        <v>0</v>
      </c>
      <c r="V47" s="73">
        <v>3048</v>
      </c>
      <c r="X47" s="85">
        <v>1940</v>
      </c>
      <c r="Y47" s="73">
        <v>1</v>
      </c>
      <c r="Z47" s="73">
        <v>0</v>
      </c>
      <c r="AA47" s="73">
        <v>0</v>
      </c>
      <c r="AB47" s="73">
        <v>0</v>
      </c>
      <c r="AC47" s="73">
        <v>2</v>
      </c>
      <c r="AD47" s="73">
        <v>3</v>
      </c>
      <c r="AE47" s="73">
        <v>2</v>
      </c>
      <c r="AF47" s="73">
        <v>12</v>
      </c>
      <c r="AG47" s="73">
        <v>23</v>
      </c>
      <c r="AH47" s="73">
        <v>43</v>
      </c>
      <c r="AI47" s="73">
        <v>79</v>
      </c>
      <c r="AJ47" s="73">
        <v>109</v>
      </c>
      <c r="AK47" s="73">
        <v>180</v>
      </c>
      <c r="AL47" s="73">
        <v>220</v>
      </c>
      <c r="AM47" s="73">
        <v>248</v>
      </c>
      <c r="AN47" s="73">
        <v>237</v>
      </c>
      <c r="AO47" s="73">
        <v>128</v>
      </c>
      <c r="AP47" s="73">
        <v>75</v>
      </c>
      <c r="AQ47" s="73">
        <v>0</v>
      </c>
      <c r="AR47" s="73">
        <v>1362</v>
      </c>
      <c r="AT47" s="85">
        <v>1940</v>
      </c>
      <c r="AU47" s="73">
        <v>1</v>
      </c>
      <c r="AV47" s="73">
        <v>0</v>
      </c>
      <c r="AW47" s="73">
        <v>1</v>
      </c>
      <c r="AX47" s="73">
        <v>0</v>
      </c>
      <c r="AY47" s="73">
        <v>5</v>
      </c>
      <c r="AZ47" s="73">
        <v>9</v>
      </c>
      <c r="BA47" s="73">
        <v>17</v>
      </c>
      <c r="BB47" s="73">
        <v>47</v>
      </c>
      <c r="BC47" s="73">
        <v>109</v>
      </c>
      <c r="BD47" s="73">
        <v>208</v>
      </c>
      <c r="BE47" s="73">
        <v>376</v>
      </c>
      <c r="BF47" s="73">
        <v>493</v>
      </c>
      <c r="BG47" s="73">
        <v>671</v>
      </c>
      <c r="BH47" s="73">
        <v>704</v>
      </c>
      <c r="BI47" s="73">
        <v>691</v>
      </c>
      <c r="BJ47" s="73">
        <v>594</v>
      </c>
      <c r="BK47" s="73">
        <v>326</v>
      </c>
      <c r="BL47" s="73">
        <v>158</v>
      </c>
      <c r="BM47" s="73">
        <v>0</v>
      </c>
      <c r="BN47" s="73">
        <v>4410</v>
      </c>
      <c r="BP47" s="85">
        <v>1940</v>
      </c>
    </row>
    <row r="48" spans="2:68">
      <c r="B48" s="85">
        <v>1941</v>
      </c>
      <c r="C48" s="73">
        <v>0</v>
      </c>
      <c r="D48" s="73">
        <v>0</v>
      </c>
      <c r="E48" s="73">
        <v>1</v>
      </c>
      <c r="F48" s="73">
        <v>0</v>
      </c>
      <c r="G48" s="73">
        <v>2</v>
      </c>
      <c r="H48" s="73">
        <v>4</v>
      </c>
      <c r="I48" s="73">
        <v>14</v>
      </c>
      <c r="J48" s="73">
        <v>43</v>
      </c>
      <c r="K48" s="73">
        <v>78</v>
      </c>
      <c r="L48" s="73">
        <v>162</v>
      </c>
      <c r="M48" s="73">
        <v>342</v>
      </c>
      <c r="N48" s="73">
        <v>402</v>
      </c>
      <c r="O48" s="73">
        <v>485</v>
      </c>
      <c r="P48" s="73">
        <v>502</v>
      </c>
      <c r="Q48" s="73">
        <v>530</v>
      </c>
      <c r="R48" s="73">
        <v>394</v>
      </c>
      <c r="S48" s="73">
        <v>190</v>
      </c>
      <c r="T48" s="73">
        <v>85</v>
      </c>
      <c r="U48" s="73">
        <v>0</v>
      </c>
      <c r="V48" s="73">
        <v>3234</v>
      </c>
      <c r="X48" s="85">
        <v>1941</v>
      </c>
      <c r="Y48" s="73">
        <v>2</v>
      </c>
      <c r="Z48" s="73">
        <v>0</v>
      </c>
      <c r="AA48" s="73">
        <v>0</v>
      </c>
      <c r="AB48" s="73">
        <v>0</v>
      </c>
      <c r="AC48" s="73">
        <v>5</v>
      </c>
      <c r="AD48" s="73">
        <v>3</v>
      </c>
      <c r="AE48" s="73">
        <v>7</v>
      </c>
      <c r="AF48" s="73">
        <v>17</v>
      </c>
      <c r="AG48" s="73">
        <v>19</v>
      </c>
      <c r="AH48" s="73">
        <v>57</v>
      </c>
      <c r="AI48" s="73">
        <v>91</v>
      </c>
      <c r="AJ48" s="73">
        <v>125</v>
      </c>
      <c r="AK48" s="73">
        <v>194</v>
      </c>
      <c r="AL48" s="73">
        <v>245</v>
      </c>
      <c r="AM48" s="73">
        <v>284</v>
      </c>
      <c r="AN48" s="73">
        <v>292</v>
      </c>
      <c r="AO48" s="73">
        <v>169</v>
      </c>
      <c r="AP48" s="73">
        <v>84</v>
      </c>
      <c r="AQ48" s="73">
        <v>0</v>
      </c>
      <c r="AR48" s="73">
        <v>1594</v>
      </c>
      <c r="AT48" s="85">
        <v>1941</v>
      </c>
      <c r="AU48" s="73">
        <v>2</v>
      </c>
      <c r="AV48" s="73">
        <v>0</v>
      </c>
      <c r="AW48" s="73">
        <v>1</v>
      </c>
      <c r="AX48" s="73">
        <v>0</v>
      </c>
      <c r="AY48" s="73">
        <v>7</v>
      </c>
      <c r="AZ48" s="73">
        <v>7</v>
      </c>
      <c r="BA48" s="73">
        <v>21</v>
      </c>
      <c r="BB48" s="73">
        <v>60</v>
      </c>
      <c r="BC48" s="73">
        <v>97</v>
      </c>
      <c r="BD48" s="73">
        <v>219</v>
      </c>
      <c r="BE48" s="73">
        <v>433</v>
      </c>
      <c r="BF48" s="73">
        <v>527</v>
      </c>
      <c r="BG48" s="73">
        <v>679</v>
      </c>
      <c r="BH48" s="73">
        <v>747</v>
      </c>
      <c r="BI48" s="73">
        <v>814</v>
      </c>
      <c r="BJ48" s="73">
        <v>686</v>
      </c>
      <c r="BK48" s="73">
        <v>359</v>
      </c>
      <c r="BL48" s="73">
        <v>169</v>
      </c>
      <c r="BM48" s="73">
        <v>0</v>
      </c>
      <c r="BN48" s="73">
        <v>4828</v>
      </c>
      <c r="BP48" s="85">
        <v>1941</v>
      </c>
    </row>
    <row r="49" spans="2:68">
      <c r="B49" s="85">
        <v>1942</v>
      </c>
      <c r="C49" s="73">
        <v>0</v>
      </c>
      <c r="D49" s="73">
        <v>0</v>
      </c>
      <c r="E49" s="73">
        <v>0</v>
      </c>
      <c r="F49" s="73">
        <v>4</v>
      </c>
      <c r="G49" s="73">
        <v>1</v>
      </c>
      <c r="H49" s="73">
        <v>3</v>
      </c>
      <c r="I49" s="73">
        <v>8</v>
      </c>
      <c r="J49" s="73">
        <v>44</v>
      </c>
      <c r="K49" s="73">
        <v>85</v>
      </c>
      <c r="L49" s="73">
        <v>169</v>
      </c>
      <c r="M49" s="73">
        <v>330</v>
      </c>
      <c r="N49" s="73">
        <v>427</v>
      </c>
      <c r="O49" s="73">
        <v>566</v>
      </c>
      <c r="P49" s="73">
        <v>534</v>
      </c>
      <c r="Q49" s="73">
        <v>534</v>
      </c>
      <c r="R49" s="73">
        <v>404</v>
      </c>
      <c r="S49" s="73">
        <v>242</v>
      </c>
      <c r="T49" s="73">
        <v>91</v>
      </c>
      <c r="U49" s="73">
        <v>0</v>
      </c>
      <c r="V49" s="73">
        <v>3442</v>
      </c>
      <c r="X49" s="85">
        <v>1942</v>
      </c>
      <c r="Y49" s="73">
        <v>0</v>
      </c>
      <c r="Z49" s="73">
        <v>0</v>
      </c>
      <c r="AA49" s="73">
        <v>0</v>
      </c>
      <c r="AB49" s="73">
        <v>2</v>
      </c>
      <c r="AC49" s="73">
        <v>1</v>
      </c>
      <c r="AD49" s="73">
        <v>4</v>
      </c>
      <c r="AE49" s="73">
        <v>4</v>
      </c>
      <c r="AF49" s="73">
        <v>11</v>
      </c>
      <c r="AG49" s="73">
        <v>24</v>
      </c>
      <c r="AH49" s="73">
        <v>49</v>
      </c>
      <c r="AI49" s="73">
        <v>81</v>
      </c>
      <c r="AJ49" s="73">
        <v>144</v>
      </c>
      <c r="AK49" s="73">
        <v>216</v>
      </c>
      <c r="AL49" s="73">
        <v>261</v>
      </c>
      <c r="AM49" s="73">
        <v>343</v>
      </c>
      <c r="AN49" s="73">
        <v>292</v>
      </c>
      <c r="AO49" s="73">
        <v>169</v>
      </c>
      <c r="AP49" s="73">
        <v>98</v>
      </c>
      <c r="AQ49" s="73">
        <v>0</v>
      </c>
      <c r="AR49" s="73">
        <v>1699</v>
      </c>
      <c r="AT49" s="85">
        <v>1942</v>
      </c>
      <c r="AU49" s="73">
        <v>0</v>
      </c>
      <c r="AV49" s="73">
        <v>0</v>
      </c>
      <c r="AW49" s="73">
        <v>0</v>
      </c>
      <c r="AX49" s="73">
        <v>6</v>
      </c>
      <c r="AY49" s="73">
        <v>2</v>
      </c>
      <c r="AZ49" s="73">
        <v>7</v>
      </c>
      <c r="BA49" s="73">
        <v>12</v>
      </c>
      <c r="BB49" s="73">
        <v>55</v>
      </c>
      <c r="BC49" s="73">
        <v>109</v>
      </c>
      <c r="BD49" s="73">
        <v>218</v>
      </c>
      <c r="BE49" s="73">
        <v>411</v>
      </c>
      <c r="BF49" s="73">
        <v>571</v>
      </c>
      <c r="BG49" s="73">
        <v>782</v>
      </c>
      <c r="BH49" s="73">
        <v>795</v>
      </c>
      <c r="BI49" s="73">
        <v>877</v>
      </c>
      <c r="BJ49" s="73">
        <v>696</v>
      </c>
      <c r="BK49" s="73">
        <v>411</v>
      </c>
      <c r="BL49" s="73">
        <v>189</v>
      </c>
      <c r="BM49" s="73">
        <v>0</v>
      </c>
      <c r="BN49" s="73">
        <v>5141</v>
      </c>
      <c r="BP49" s="85">
        <v>1942</v>
      </c>
    </row>
    <row r="50" spans="2:68">
      <c r="B50" s="85">
        <v>1943</v>
      </c>
      <c r="C50" s="73">
        <v>1</v>
      </c>
      <c r="D50" s="73">
        <v>0</v>
      </c>
      <c r="E50" s="73">
        <v>0</v>
      </c>
      <c r="F50" s="73">
        <v>2</v>
      </c>
      <c r="G50" s="73">
        <v>0</v>
      </c>
      <c r="H50" s="73">
        <v>7</v>
      </c>
      <c r="I50" s="73">
        <v>10</v>
      </c>
      <c r="J50" s="73">
        <v>37</v>
      </c>
      <c r="K50" s="73">
        <v>80</v>
      </c>
      <c r="L50" s="73">
        <v>182</v>
      </c>
      <c r="M50" s="73">
        <v>343</v>
      </c>
      <c r="N50" s="73">
        <v>489</v>
      </c>
      <c r="O50" s="73">
        <v>557</v>
      </c>
      <c r="P50" s="73">
        <v>581</v>
      </c>
      <c r="Q50" s="73">
        <v>558</v>
      </c>
      <c r="R50" s="73">
        <v>433</v>
      </c>
      <c r="S50" s="73">
        <v>246</v>
      </c>
      <c r="T50" s="73">
        <v>117</v>
      </c>
      <c r="U50" s="73">
        <v>0</v>
      </c>
      <c r="V50" s="73">
        <v>3643</v>
      </c>
      <c r="X50" s="85">
        <v>1943</v>
      </c>
      <c r="Y50" s="73">
        <v>1</v>
      </c>
      <c r="Z50" s="73">
        <v>0</v>
      </c>
      <c r="AA50" s="73">
        <v>0</v>
      </c>
      <c r="AB50" s="73">
        <v>0</v>
      </c>
      <c r="AC50" s="73">
        <v>2</v>
      </c>
      <c r="AD50" s="73">
        <v>2</v>
      </c>
      <c r="AE50" s="73">
        <v>6</v>
      </c>
      <c r="AF50" s="73">
        <v>8</v>
      </c>
      <c r="AG50" s="73">
        <v>24</v>
      </c>
      <c r="AH50" s="73">
        <v>57</v>
      </c>
      <c r="AI50" s="73">
        <v>86</v>
      </c>
      <c r="AJ50" s="73">
        <v>144</v>
      </c>
      <c r="AK50" s="73">
        <v>199</v>
      </c>
      <c r="AL50" s="73">
        <v>292</v>
      </c>
      <c r="AM50" s="73">
        <v>318</v>
      </c>
      <c r="AN50" s="73">
        <v>316</v>
      </c>
      <c r="AO50" s="73">
        <v>162</v>
      </c>
      <c r="AP50" s="73">
        <v>105</v>
      </c>
      <c r="AQ50" s="73">
        <v>0</v>
      </c>
      <c r="AR50" s="73">
        <v>1722</v>
      </c>
      <c r="AT50" s="85">
        <v>1943</v>
      </c>
      <c r="AU50" s="73">
        <v>2</v>
      </c>
      <c r="AV50" s="73">
        <v>0</v>
      </c>
      <c r="AW50" s="73">
        <v>0</v>
      </c>
      <c r="AX50" s="73">
        <v>2</v>
      </c>
      <c r="AY50" s="73">
        <v>2</v>
      </c>
      <c r="AZ50" s="73">
        <v>9</v>
      </c>
      <c r="BA50" s="73">
        <v>16</v>
      </c>
      <c r="BB50" s="73">
        <v>45</v>
      </c>
      <c r="BC50" s="73">
        <v>104</v>
      </c>
      <c r="BD50" s="73">
        <v>239</v>
      </c>
      <c r="BE50" s="73">
        <v>429</v>
      </c>
      <c r="BF50" s="73">
        <v>633</v>
      </c>
      <c r="BG50" s="73">
        <v>756</v>
      </c>
      <c r="BH50" s="73">
        <v>873</v>
      </c>
      <c r="BI50" s="73">
        <v>876</v>
      </c>
      <c r="BJ50" s="73">
        <v>749</v>
      </c>
      <c r="BK50" s="73">
        <v>408</v>
      </c>
      <c r="BL50" s="73">
        <v>222</v>
      </c>
      <c r="BM50" s="73">
        <v>0</v>
      </c>
      <c r="BN50" s="73">
        <v>5365</v>
      </c>
      <c r="BP50" s="85">
        <v>1943</v>
      </c>
    </row>
    <row r="51" spans="2:68">
      <c r="B51" s="85">
        <v>1944</v>
      </c>
      <c r="C51" s="73">
        <v>0</v>
      </c>
      <c r="D51" s="73">
        <v>0</v>
      </c>
      <c r="E51" s="73">
        <v>0</v>
      </c>
      <c r="F51" s="73">
        <v>0</v>
      </c>
      <c r="G51" s="73">
        <v>2</v>
      </c>
      <c r="H51" s="73">
        <v>2</v>
      </c>
      <c r="I51" s="73">
        <v>14</v>
      </c>
      <c r="J51" s="73">
        <v>44</v>
      </c>
      <c r="K51" s="73">
        <v>76</v>
      </c>
      <c r="L51" s="73">
        <v>182</v>
      </c>
      <c r="M51" s="73">
        <v>344</v>
      </c>
      <c r="N51" s="73">
        <v>491</v>
      </c>
      <c r="O51" s="73">
        <v>594</v>
      </c>
      <c r="P51" s="73">
        <v>588</v>
      </c>
      <c r="Q51" s="73">
        <v>532</v>
      </c>
      <c r="R51" s="73">
        <v>451</v>
      </c>
      <c r="S51" s="73">
        <v>250</v>
      </c>
      <c r="T51" s="73">
        <v>105</v>
      </c>
      <c r="U51" s="73">
        <v>0</v>
      </c>
      <c r="V51" s="73">
        <v>3675</v>
      </c>
      <c r="X51" s="85">
        <v>1944</v>
      </c>
      <c r="Y51" s="73">
        <v>0</v>
      </c>
      <c r="Z51" s="73">
        <v>0</v>
      </c>
      <c r="AA51" s="73">
        <v>0</v>
      </c>
      <c r="AB51" s="73">
        <v>2</v>
      </c>
      <c r="AC51" s="73">
        <v>0</v>
      </c>
      <c r="AD51" s="73">
        <v>1</v>
      </c>
      <c r="AE51" s="73">
        <v>7</v>
      </c>
      <c r="AF51" s="73">
        <v>10</v>
      </c>
      <c r="AG51" s="73">
        <v>29</v>
      </c>
      <c r="AH51" s="73">
        <v>36</v>
      </c>
      <c r="AI51" s="73">
        <v>95</v>
      </c>
      <c r="AJ51" s="73">
        <v>139</v>
      </c>
      <c r="AK51" s="73">
        <v>243</v>
      </c>
      <c r="AL51" s="73">
        <v>315</v>
      </c>
      <c r="AM51" s="73">
        <v>348</v>
      </c>
      <c r="AN51" s="73">
        <v>318</v>
      </c>
      <c r="AO51" s="73">
        <v>211</v>
      </c>
      <c r="AP51" s="73">
        <v>87</v>
      </c>
      <c r="AQ51" s="73">
        <v>0</v>
      </c>
      <c r="AR51" s="73">
        <v>1841</v>
      </c>
      <c r="AT51" s="85">
        <v>1944</v>
      </c>
      <c r="AU51" s="73">
        <v>0</v>
      </c>
      <c r="AV51" s="73">
        <v>0</v>
      </c>
      <c r="AW51" s="73">
        <v>0</v>
      </c>
      <c r="AX51" s="73">
        <v>2</v>
      </c>
      <c r="AY51" s="73">
        <v>2</v>
      </c>
      <c r="AZ51" s="73">
        <v>3</v>
      </c>
      <c r="BA51" s="73">
        <v>21</v>
      </c>
      <c r="BB51" s="73">
        <v>54</v>
      </c>
      <c r="BC51" s="73">
        <v>105</v>
      </c>
      <c r="BD51" s="73">
        <v>218</v>
      </c>
      <c r="BE51" s="73">
        <v>439</v>
      </c>
      <c r="BF51" s="73">
        <v>630</v>
      </c>
      <c r="BG51" s="73">
        <v>837</v>
      </c>
      <c r="BH51" s="73">
        <v>903</v>
      </c>
      <c r="BI51" s="73">
        <v>880</v>
      </c>
      <c r="BJ51" s="73">
        <v>769</v>
      </c>
      <c r="BK51" s="73">
        <v>461</v>
      </c>
      <c r="BL51" s="73">
        <v>192</v>
      </c>
      <c r="BM51" s="73">
        <v>0</v>
      </c>
      <c r="BN51" s="73">
        <v>5516</v>
      </c>
      <c r="BP51" s="85">
        <v>1944</v>
      </c>
    </row>
    <row r="52" spans="2:68">
      <c r="B52" s="85">
        <v>1945</v>
      </c>
      <c r="C52" s="73">
        <v>0</v>
      </c>
      <c r="D52" s="73">
        <v>0</v>
      </c>
      <c r="E52" s="73">
        <v>0</v>
      </c>
      <c r="F52" s="73">
        <v>2</v>
      </c>
      <c r="G52" s="73">
        <v>2</v>
      </c>
      <c r="H52" s="73">
        <v>2</v>
      </c>
      <c r="I52" s="73">
        <v>6</v>
      </c>
      <c r="J52" s="73">
        <v>35</v>
      </c>
      <c r="K52" s="73">
        <v>120</v>
      </c>
      <c r="L52" s="73">
        <v>197</v>
      </c>
      <c r="M52" s="73">
        <v>405</v>
      </c>
      <c r="N52" s="73">
        <v>517</v>
      </c>
      <c r="O52" s="73">
        <v>689</v>
      </c>
      <c r="P52" s="73">
        <v>670</v>
      </c>
      <c r="Q52" s="73">
        <v>552</v>
      </c>
      <c r="R52" s="73">
        <v>486</v>
      </c>
      <c r="S52" s="73">
        <v>257</v>
      </c>
      <c r="T52" s="73">
        <v>115</v>
      </c>
      <c r="U52" s="73">
        <v>0</v>
      </c>
      <c r="V52" s="73">
        <v>4055</v>
      </c>
      <c r="X52" s="85">
        <v>1945</v>
      </c>
      <c r="Y52" s="73">
        <v>0</v>
      </c>
      <c r="Z52" s="73">
        <v>0</v>
      </c>
      <c r="AA52" s="73">
        <v>1</v>
      </c>
      <c r="AB52" s="73">
        <v>3</v>
      </c>
      <c r="AC52" s="73">
        <v>1</v>
      </c>
      <c r="AD52" s="73">
        <v>1</v>
      </c>
      <c r="AE52" s="73">
        <v>4</v>
      </c>
      <c r="AF52" s="73">
        <v>4</v>
      </c>
      <c r="AG52" s="73">
        <v>26</v>
      </c>
      <c r="AH52" s="73">
        <v>49</v>
      </c>
      <c r="AI52" s="73">
        <v>86</v>
      </c>
      <c r="AJ52" s="73">
        <v>147</v>
      </c>
      <c r="AK52" s="73">
        <v>211</v>
      </c>
      <c r="AL52" s="73">
        <v>304</v>
      </c>
      <c r="AM52" s="73">
        <v>346</v>
      </c>
      <c r="AN52" s="73">
        <v>315</v>
      </c>
      <c r="AO52" s="73">
        <v>213</v>
      </c>
      <c r="AP52" s="73">
        <v>116</v>
      </c>
      <c r="AQ52" s="73">
        <v>0</v>
      </c>
      <c r="AR52" s="73">
        <v>1827</v>
      </c>
      <c r="AT52" s="85">
        <v>1945</v>
      </c>
      <c r="AU52" s="73">
        <v>0</v>
      </c>
      <c r="AV52" s="73">
        <v>0</v>
      </c>
      <c r="AW52" s="73">
        <v>1</v>
      </c>
      <c r="AX52" s="73">
        <v>5</v>
      </c>
      <c r="AY52" s="73">
        <v>3</v>
      </c>
      <c r="AZ52" s="73">
        <v>3</v>
      </c>
      <c r="BA52" s="73">
        <v>10</v>
      </c>
      <c r="BB52" s="73">
        <v>39</v>
      </c>
      <c r="BC52" s="73">
        <v>146</v>
      </c>
      <c r="BD52" s="73">
        <v>246</v>
      </c>
      <c r="BE52" s="73">
        <v>491</v>
      </c>
      <c r="BF52" s="73">
        <v>664</v>
      </c>
      <c r="BG52" s="73">
        <v>900</v>
      </c>
      <c r="BH52" s="73">
        <v>974</v>
      </c>
      <c r="BI52" s="73">
        <v>898</v>
      </c>
      <c r="BJ52" s="73">
        <v>801</v>
      </c>
      <c r="BK52" s="73">
        <v>470</v>
      </c>
      <c r="BL52" s="73">
        <v>231</v>
      </c>
      <c r="BM52" s="73">
        <v>0</v>
      </c>
      <c r="BN52" s="73">
        <v>5882</v>
      </c>
      <c r="BP52" s="85">
        <v>1945</v>
      </c>
    </row>
    <row r="53" spans="2:68">
      <c r="B53" s="85">
        <v>1946</v>
      </c>
      <c r="C53" s="73">
        <v>0</v>
      </c>
      <c r="D53" s="73">
        <v>0</v>
      </c>
      <c r="E53" s="73">
        <v>0</v>
      </c>
      <c r="F53" s="73">
        <v>1</v>
      </c>
      <c r="G53" s="73">
        <v>1</v>
      </c>
      <c r="H53" s="73">
        <v>7</v>
      </c>
      <c r="I53" s="73">
        <v>21</v>
      </c>
      <c r="J53" s="73">
        <v>47</v>
      </c>
      <c r="K53" s="73">
        <v>101</v>
      </c>
      <c r="L53" s="73">
        <v>240</v>
      </c>
      <c r="M53" s="73">
        <v>370</v>
      </c>
      <c r="N53" s="73">
        <v>644</v>
      </c>
      <c r="O53" s="73">
        <v>748</v>
      </c>
      <c r="P53" s="73">
        <v>854</v>
      </c>
      <c r="Q53" s="73">
        <v>680</v>
      </c>
      <c r="R53" s="73">
        <v>580</v>
      </c>
      <c r="S53" s="73">
        <v>315</v>
      </c>
      <c r="T53" s="73">
        <v>149</v>
      </c>
      <c r="U53" s="73">
        <v>0</v>
      </c>
      <c r="V53" s="73">
        <v>4758</v>
      </c>
      <c r="X53" s="85">
        <v>1946</v>
      </c>
      <c r="Y53" s="73">
        <v>0</v>
      </c>
      <c r="Z53" s="73">
        <v>0</v>
      </c>
      <c r="AA53" s="73">
        <v>0</v>
      </c>
      <c r="AB53" s="73">
        <v>0</v>
      </c>
      <c r="AC53" s="73">
        <v>1</v>
      </c>
      <c r="AD53" s="73">
        <v>1</v>
      </c>
      <c r="AE53" s="73">
        <v>10</v>
      </c>
      <c r="AF53" s="73">
        <v>12</v>
      </c>
      <c r="AG53" s="73">
        <v>23</v>
      </c>
      <c r="AH53" s="73">
        <v>59</v>
      </c>
      <c r="AI53" s="73">
        <v>116</v>
      </c>
      <c r="AJ53" s="73">
        <v>173</v>
      </c>
      <c r="AK53" s="73">
        <v>261</v>
      </c>
      <c r="AL53" s="73">
        <v>363</v>
      </c>
      <c r="AM53" s="73">
        <v>415</v>
      </c>
      <c r="AN53" s="73">
        <v>372</v>
      </c>
      <c r="AO53" s="73">
        <v>253</v>
      </c>
      <c r="AP53" s="73">
        <v>155</v>
      </c>
      <c r="AQ53" s="73">
        <v>0</v>
      </c>
      <c r="AR53" s="73">
        <v>2214</v>
      </c>
      <c r="AT53" s="85">
        <v>1946</v>
      </c>
      <c r="AU53" s="73">
        <v>0</v>
      </c>
      <c r="AV53" s="73">
        <v>0</v>
      </c>
      <c r="AW53" s="73">
        <v>0</v>
      </c>
      <c r="AX53" s="73">
        <v>1</v>
      </c>
      <c r="AY53" s="73">
        <v>2</v>
      </c>
      <c r="AZ53" s="73">
        <v>8</v>
      </c>
      <c r="BA53" s="73">
        <v>31</v>
      </c>
      <c r="BB53" s="73">
        <v>59</v>
      </c>
      <c r="BC53" s="73">
        <v>124</v>
      </c>
      <c r="BD53" s="73">
        <v>299</v>
      </c>
      <c r="BE53" s="73">
        <v>486</v>
      </c>
      <c r="BF53" s="73">
        <v>817</v>
      </c>
      <c r="BG53" s="73">
        <v>1009</v>
      </c>
      <c r="BH53" s="73">
        <v>1217</v>
      </c>
      <c r="BI53" s="73">
        <v>1095</v>
      </c>
      <c r="BJ53" s="73">
        <v>952</v>
      </c>
      <c r="BK53" s="73">
        <v>568</v>
      </c>
      <c r="BL53" s="73">
        <v>304</v>
      </c>
      <c r="BM53" s="73">
        <v>0</v>
      </c>
      <c r="BN53" s="73">
        <v>6972</v>
      </c>
      <c r="BP53" s="85">
        <v>1946</v>
      </c>
    </row>
    <row r="54" spans="2:68">
      <c r="B54" s="85">
        <v>1947</v>
      </c>
      <c r="C54" s="73">
        <v>0</v>
      </c>
      <c r="D54" s="73">
        <v>0</v>
      </c>
      <c r="E54" s="73">
        <v>0</v>
      </c>
      <c r="F54" s="73">
        <v>0</v>
      </c>
      <c r="G54" s="73">
        <v>1</v>
      </c>
      <c r="H54" s="73">
        <v>6</v>
      </c>
      <c r="I54" s="73">
        <v>16</v>
      </c>
      <c r="J54" s="73">
        <v>47</v>
      </c>
      <c r="K54" s="73">
        <v>131</v>
      </c>
      <c r="L54" s="73">
        <v>241</v>
      </c>
      <c r="M54" s="73">
        <v>468</v>
      </c>
      <c r="N54" s="73">
        <v>666</v>
      </c>
      <c r="O54" s="73">
        <v>804</v>
      </c>
      <c r="P54" s="73">
        <v>821</v>
      </c>
      <c r="Q54" s="73">
        <v>715</v>
      </c>
      <c r="R54" s="73">
        <v>601</v>
      </c>
      <c r="S54" s="73">
        <v>294</v>
      </c>
      <c r="T54" s="73">
        <v>192</v>
      </c>
      <c r="U54" s="73">
        <v>0</v>
      </c>
      <c r="V54" s="73">
        <v>5003</v>
      </c>
      <c r="X54" s="85">
        <v>1947</v>
      </c>
      <c r="Y54" s="73">
        <v>0</v>
      </c>
      <c r="Z54" s="73">
        <v>1</v>
      </c>
      <c r="AA54" s="73">
        <v>0</v>
      </c>
      <c r="AB54" s="73">
        <v>1</v>
      </c>
      <c r="AC54" s="73">
        <v>2</v>
      </c>
      <c r="AD54" s="73">
        <v>1</v>
      </c>
      <c r="AE54" s="73">
        <v>10</v>
      </c>
      <c r="AF54" s="73">
        <v>13</v>
      </c>
      <c r="AG54" s="73">
        <v>28</v>
      </c>
      <c r="AH54" s="73">
        <v>53</v>
      </c>
      <c r="AI54" s="73">
        <v>113</v>
      </c>
      <c r="AJ54" s="73">
        <v>184</v>
      </c>
      <c r="AK54" s="73">
        <v>298</v>
      </c>
      <c r="AL54" s="73">
        <v>409</v>
      </c>
      <c r="AM54" s="73">
        <v>413</v>
      </c>
      <c r="AN54" s="73">
        <v>414</v>
      </c>
      <c r="AO54" s="73">
        <v>273</v>
      </c>
      <c r="AP54" s="73">
        <v>176</v>
      </c>
      <c r="AQ54" s="73">
        <v>0</v>
      </c>
      <c r="AR54" s="73">
        <v>2389</v>
      </c>
      <c r="AT54" s="85">
        <v>1947</v>
      </c>
      <c r="AU54" s="73">
        <v>0</v>
      </c>
      <c r="AV54" s="73">
        <v>1</v>
      </c>
      <c r="AW54" s="73">
        <v>0</v>
      </c>
      <c r="AX54" s="73">
        <v>1</v>
      </c>
      <c r="AY54" s="73">
        <v>3</v>
      </c>
      <c r="AZ54" s="73">
        <v>7</v>
      </c>
      <c r="BA54" s="73">
        <v>26</v>
      </c>
      <c r="BB54" s="73">
        <v>60</v>
      </c>
      <c r="BC54" s="73">
        <v>159</v>
      </c>
      <c r="BD54" s="73">
        <v>294</v>
      </c>
      <c r="BE54" s="73">
        <v>581</v>
      </c>
      <c r="BF54" s="73">
        <v>850</v>
      </c>
      <c r="BG54" s="73">
        <v>1102</v>
      </c>
      <c r="BH54" s="73">
        <v>1230</v>
      </c>
      <c r="BI54" s="73">
        <v>1128</v>
      </c>
      <c r="BJ54" s="73">
        <v>1015</v>
      </c>
      <c r="BK54" s="73">
        <v>567</v>
      </c>
      <c r="BL54" s="73">
        <v>368</v>
      </c>
      <c r="BM54" s="73">
        <v>0</v>
      </c>
      <c r="BN54" s="73">
        <v>7392</v>
      </c>
      <c r="BP54" s="85">
        <v>1947</v>
      </c>
    </row>
    <row r="55" spans="2:68">
      <c r="B55" s="85">
        <v>1948</v>
      </c>
      <c r="C55" s="73">
        <v>1</v>
      </c>
      <c r="D55" s="73">
        <v>0</v>
      </c>
      <c r="E55" s="73">
        <v>0</v>
      </c>
      <c r="F55" s="73">
        <v>0</v>
      </c>
      <c r="G55" s="73">
        <v>1</v>
      </c>
      <c r="H55" s="73">
        <v>6</v>
      </c>
      <c r="I55" s="73">
        <v>14</v>
      </c>
      <c r="J55" s="73">
        <v>56</v>
      </c>
      <c r="K55" s="73">
        <v>131</v>
      </c>
      <c r="L55" s="73">
        <v>259</v>
      </c>
      <c r="M55" s="73">
        <v>439</v>
      </c>
      <c r="N55" s="73">
        <v>754</v>
      </c>
      <c r="O55" s="73">
        <v>938</v>
      </c>
      <c r="P55" s="73">
        <v>909</v>
      </c>
      <c r="Q55" s="73">
        <v>768</v>
      </c>
      <c r="R55" s="73">
        <v>663</v>
      </c>
      <c r="S55" s="73">
        <v>387</v>
      </c>
      <c r="T55" s="73">
        <v>168</v>
      </c>
      <c r="U55" s="73">
        <v>0</v>
      </c>
      <c r="V55" s="73">
        <v>5494</v>
      </c>
      <c r="X55" s="85">
        <v>1948</v>
      </c>
      <c r="Y55" s="73">
        <v>0</v>
      </c>
      <c r="Z55" s="73">
        <v>0</v>
      </c>
      <c r="AA55" s="73">
        <v>0</v>
      </c>
      <c r="AB55" s="73">
        <v>3</v>
      </c>
      <c r="AC55" s="73">
        <v>3</v>
      </c>
      <c r="AD55" s="73">
        <v>2</v>
      </c>
      <c r="AE55" s="73">
        <v>4</v>
      </c>
      <c r="AF55" s="73">
        <v>14</v>
      </c>
      <c r="AG55" s="73">
        <v>30</v>
      </c>
      <c r="AH55" s="73">
        <v>72</v>
      </c>
      <c r="AI55" s="73">
        <v>126</v>
      </c>
      <c r="AJ55" s="73">
        <v>232</v>
      </c>
      <c r="AK55" s="73">
        <v>317</v>
      </c>
      <c r="AL55" s="73">
        <v>438</v>
      </c>
      <c r="AM55" s="73">
        <v>464</v>
      </c>
      <c r="AN55" s="73">
        <v>438</v>
      </c>
      <c r="AO55" s="73">
        <v>301</v>
      </c>
      <c r="AP55" s="73">
        <v>211</v>
      </c>
      <c r="AQ55" s="73">
        <v>0</v>
      </c>
      <c r="AR55" s="73">
        <v>2655</v>
      </c>
      <c r="AT55" s="85">
        <v>1948</v>
      </c>
      <c r="AU55" s="73">
        <v>1</v>
      </c>
      <c r="AV55" s="73">
        <v>0</v>
      </c>
      <c r="AW55" s="73">
        <v>0</v>
      </c>
      <c r="AX55" s="73">
        <v>3</v>
      </c>
      <c r="AY55" s="73">
        <v>4</v>
      </c>
      <c r="AZ55" s="73">
        <v>8</v>
      </c>
      <c r="BA55" s="73">
        <v>18</v>
      </c>
      <c r="BB55" s="73">
        <v>70</v>
      </c>
      <c r="BC55" s="73">
        <v>161</v>
      </c>
      <c r="BD55" s="73">
        <v>331</v>
      </c>
      <c r="BE55" s="73">
        <v>565</v>
      </c>
      <c r="BF55" s="73">
        <v>986</v>
      </c>
      <c r="BG55" s="73">
        <v>1255</v>
      </c>
      <c r="BH55" s="73">
        <v>1347</v>
      </c>
      <c r="BI55" s="73">
        <v>1232</v>
      </c>
      <c r="BJ55" s="73">
        <v>1101</v>
      </c>
      <c r="BK55" s="73">
        <v>688</v>
      </c>
      <c r="BL55" s="73">
        <v>379</v>
      </c>
      <c r="BM55" s="73">
        <v>0</v>
      </c>
      <c r="BN55" s="73">
        <v>8149</v>
      </c>
      <c r="BP55" s="85">
        <v>1948</v>
      </c>
    </row>
    <row r="56" spans="2:68">
      <c r="B56" s="85">
        <v>1949</v>
      </c>
      <c r="C56" s="73">
        <v>2</v>
      </c>
      <c r="D56" s="73">
        <v>0</v>
      </c>
      <c r="E56" s="73">
        <v>0</v>
      </c>
      <c r="F56" s="73">
        <v>1</v>
      </c>
      <c r="G56" s="73">
        <v>4</v>
      </c>
      <c r="H56" s="73">
        <v>6</v>
      </c>
      <c r="I56" s="73">
        <v>15</v>
      </c>
      <c r="J56" s="73">
        <v>46</v>
      </c>
      <c r="K56" s="73">
        <v>142</v>
      </c>
      <c r="L56" s="73">
        <v>294</v>
      </c>
      <c r="M56" s="73">
        <v>479</v>
      </c>
      <c r="N56" s="73">
        <v>758</v>
      </c>
      <c r="O56" s="73">
        <v>974</v>
      </c>
      <c r="P56" s="73">
        <v>985</v>
      </c>
      <c r="Q56" s="73">
        <v>873</v>
      </c>
      <c r="R56" s="73">
        <v>631</v>
      </c>
      <c r="S56" s="73">
        <v>379</v>
      </c>
      <c r="T56" s="73">
        <v>206</v>
      </c>
      <c r="U56" s="73">
        <v>0</v>
      </c>
      <c r="V56" s="73">
        <v>5795</v>
      </c>
      <c r="X56" s="85">
        <v>1949</v>
      </c>
      <c r="Y56" s="73">
        <v>0</v>
      </c>
      <c r="Z56" s="73">
        <v>0</v>
      </c>
      <c r="AA56" s="73">
        <v>1</v>
      </c>
      <c r="AB56" s="73">
        <v>1</v>
      </c>
      <c r="AC56" s="73">
        <v>0</v>
      </c>
      <c r="AD56" s="73">
        <v>4</v>
      </c>
      <c r="AE56" s="73">
        <v>2</v>
      </c>
      <c r="AF56" s="73">
        <v>12</v>
      </c>
      <c r="AG56" s="73">
        <v>26</v>
      </c>
      <c r="AH56" s="73">
        <v>69</v>
      </c>
      <c r="AI56" s="73">
        <v>126</v>
      </c>
      <c r="AJ56" s="73">
        <v>203</v>
      </c>
      <c r="AK56" s="73">
        <v>313</v>
      </c>
      <c r="AL56" s="73">
        <v>452</v>
      </c>
      <c r="AM56" s="73">
        <v>499</v>
      </c>
      <c r="AN56" s="73">
        <v>440</v>
      </c>
      <c r="AO56" s="73">
        <v>303</v>
      </c>
      <c r="AP56" s="73">
        <v>205</v>
      </c>
      <c r="AQ56" s="73">
        <v>0</v>
      </c>
      <c r="AR56" s="73">
        <v>2656</v>
      </c>
      <c r="AT56" s="85">
        <v>1949</v>
      </c>
      <c r="AU56" s="73">
        <v>2</v>
      </c>
      <c r="AV56" s="73">
        <v>0</v>
      </c>
      <c r="AW56" s="73">
        <v>1</v>
      </c>
      <c r="AX56" s="73">
        <v>2</v>
      </c>
      <c r="AY56" s="73">
        <v>4</v>
      </c>
      <c r="AZ56" s="73">
        <v>10</v>
      </c>
      <c r="BA56" s="73">
        <v>17</v>
      </c>
      <c r="BB56" s="73">
        <v>58</v>
      </c>
      <c r="BC56" s="73">
        <v>168</v>
      </c>
      <c r="BD56" s="73">
        <v>363</v>
      </c>
      <c r="BE56" s="73">
        <v>605</v>
      </c>
      <c r="BF56" s="73">
        <v>961</v>
      </c>
      <c r="BG56" s="73">
        <v>1287</v>
      </c>
      <c r="BH56" s="73">
        <v>1437</v>
      </c>
      <c r="BI56" s="73">
        <v>1372</v>
      </c>
      <c r="BJ56" s="73">
        <v>1071</v>
      </c>
      <c r="BK56" s="73">
        <v>682</v>
      </c>
      <c r="BL56" s="73">
        <v>411</v>
      </c>
      <c r="BM56" s="73">
        <v>0</v>
      </c>
      <c r="BN56" s="73">
        <v>8451</v>
      </c>
      <c r="BP56" s="85">
        <v>1949</v>
      </c>
    </row>
    <row r="57" spans="2:68">
      <c r="B57" s="86">
        <v>1950</v>
      </c>
      <c r="C57" s="73">
        <v>0</v>
      </c>
      <c r="D57" s="73">
        <v>0</v>
      </c>
      <c r="E57" s="73">
        <v>0</v>
      </c>
      <c r="F57" s="73">
        <v>1</v>
      </c>
      <c r="G57" s="73">
        <v>2</v>
      </c>
      <c r="H57" s="73">
        <v>2</v>
      </c>
      <c r="I57" s="73">
        <v>24</v>
      </c>
      <c r="J57" s="73">
        <v>53</v>
      </c>
      <c r="K57" s="73">
        <v>182</v>
      </c>
      <c r="L57" s="73">
        <v>320</v>
      </c>
      <c r="M57" s="73">
        <v>562</v>
      </c>
      <c r="N57" s="73">
        <v>875</v>
      </c>
      <c r="O57" s="73">
        <v>1253</v>
      </c>
      <c r="P57" s="73">
        <v>1307</v>
      </c>
      <c r="Q57" s="73">
        <v>1166</v>
      </c>
      <c r="R57" s="73">
        <v>920</v>
      </c>
      <c r="S57" s="73">
        <v>584</v>
      </c>
      <c r="T57" s="73">
        <v>329</v>
      </c>
      <c r="U57" s="73">
        <v>0</v>
      </c>
      <c r="V57" s="73">
        <v>7580</v>
      </c>
      <c r="X57" s="86">
        <v>1950</v>
      </c>
      <c r="Y57" s="73">
        <v>0</v>
      </c>
      <c r="Z57" s="73">
        <v>0</v>
      </c>
      <c r="AA57" s="73">
        <v>0</v>
      </c>
      <c r="AB57" s="73">
        <v>0</v>
      </c>
      <c r="AC57" s="73">
        <v>2</v>
      </c>
      <c r="AD57" s="73">
        <v>4</v>
      </c>
      <c r="AE57" s="73">
        <v>4</v>
      </c>
      <c r="AF57" s="73">
        <v>17</v>
      </c>
      <c r="AG57" s="73">
        <v>37</v>
      </c>
      <c r="AH57" s="73">
        <v>75</v>
      </c>
      <c r="AI57" s="73">
        <v>143</v>
      </c>
      <c r="AJ57" s="73">
        <v>291</v>
      </c>
      <c r="AK57" s="73">
        <v>480</v>
      </c>
      <c r="AL57" s="73">
        <v>609</v>
      </c>
      <c r="AM57" s="73">
        <v>751</v>
      </c>
      <c r="AN57" s="73">
        <v>663</v>
      </c>
      <c r="AO57" s="73">
        <v>482</v>
      </c>
      <c r="AP57" s="73">
        <v>331</v>
      </c>
      <c r="AQ57" s="73">
        <v>0</v>
      </c>
      <c r="AR57" s="73">
        <v>3889</v>
      </c>
      <c r="AT57" s="86">
        <v>1950</v>
      </c>
      <c r="AU57" s="73">
        <v>0</v>
      </c>
      <c r="AV57" s="73">
        <v>0</v>
      </c>
      <c r="AW57" s="73">
        <v>0</v>
      </c>
      <c r="AX57" s="73">
        <v>1</v>
      </c>
      <c r="AY57" s="73">
        <v>4</v>
      </c>
      <c r="AZ57" s="73">
        <v>6</v>
      </c>
      <c r="BA57" s="73">
        <v>28</v>
      </c>
      <c r="BB57" s="73">
        <v>70</v>
      </c>
      <c r="BC57" s="73">
        <v>219</v>
      </c>
      <c r="BD57" s="73">
        <v>395</v>
      </c>
      <c r="BE57" s="73">
        <v>705</v>
      </c>
      <c r="BF57" s="73">
        <v>1166</v>
      </c>
      <c r="BG57" s="73">
        <v>1733</v>
      </c>
      <c r="BH57" s="73">
        <v>1916</v>
      </c>
      <c r="BI57" s="73">
        <v>1917</v>
      </c>
      <c r="BJ57" s="73">
        <v>1583</v>
      </c>
      <c r="BK57" s="73">
        <v>1066</v>
      </c>
      <c r="BL57" s="73">
        <v>660</v>
      </c>
      <c r="BM57" s="73">
        <v>0</v>
      </c>
      <c r="BN57" s="73">
        <v>11469</v>
      </c>
      <c r="BP57" s="86">
        <v>1950</v>
      </c>
    </row>
    <row r="58" spans="2:68">
      <c r="B58" s="86">
        <v>1951</v>
      </c>
      <c r="C58" s="73">
        <v>1</v>
      </c>
      <c r="D58" s="73">
        <v>0</v>
      </c>
      <c r="E58" s="73">
        <v>0</v>
      </c>
      <c r="F58" s="73">
        <v>0</v>
      </c>
      <c r="G58" s="73">
        <v>4</v>
      </c>
      <c r="H58" s="73">
        <v>12</v>
      </c>
      <c r="I58" s="73">
        <v>30</v>
      </c>
      <c r="J58" s="73">
        <v>63</v>
      </c>
      <c r="K58" s="73">
        <v>181</v>
      </c>
      <c r="L58" s="73">
        <v>384</v>
      </c>
      <c r="M58" s="73">
        <v>612</v>
      </c>
      <c r="N58" s="73">
        <v>977</v>
      </c>
      <c r="O58" s="73">
        <v>1349</v>
      </c>
      <c r="P58" s="73">
        <v>1499</v>
      </c>
      <c r="Q58" s="73">
        <v>1312</v>
      </c>
      <c r="R58" s="73">
        <v>1022</v>
      </c>
      <c r="S58" s="73">
        <v>633</v>
      </c>
      <c r="T58" s="73">
        <v>402</v>
      </c>
      <c r="U58" s="73">
        <v>0</v>
      </c>
      <c r="V58" s="73">
        <v>8481</v>
      </c>
      <c r="X58" s="86">
        <v>1951</v>
      </c>
      <c r="Y58" s="73">
        <v>1</v>
      </c>
      <c r="Z58" s="73">
        <v>0</v>
      </c>
      <c r="AA58" s="73">
        <v>1</v>
      </c>
      <c r="AB58" s="73">
        <v>0</v>
      </c>
      <c r="AC58" s="73">
        <v>2</v>
      </c>
      <c r="AD58" s="73">
        <v>2</v>
      </c>
      <c r="AE58" s="73">
        <v>8</v>
      </c>
      <c r="AF58" s="73">
        <v>18</v>
      </c>
      <c r="AG58" s="73">
        <v>33</v>
      </c>
      <c r="AH58" s="73">
        <v>84</v>
      </c>
      <c r="AI58" s="73">
        <v>155</v>
      </c>
      <c r="AJ58" s="73">
        <v>349</v>
      </c>
      <c r="AK58" s="73">
        <v>461</v>
      </c>
      <c r="AL58" s="73">
        <v>664</v>
      </c>
      <c r="AM58" s="73">
        <v>780</v>
      </c>
      <c r="AN58" s="73">
        <v>755</v>
      </c>
      <c r="AO58" s="73">
        <v>577</v>
      </c>
      <c r="AP58" s="73">
        <v>446</v>
      </c>
      <c r="AQ58" s="73">
        <v>0</v>
      </c>
      <c r="AR58" s="73">
        <v>4336</v>
      </c>
      <c r="AT58" s="86">
        <v>1951</v>
      </c>
      <c r="AU58" s="73">
        <v>2</v>
      </c>
      <c r="AV58" s="73">
        <v>0</v>
      </c>
      <c r="AW58" s="73">
        <v>1</v>
      </c>
      <c r="AX58" s="73">
        <v>0</v>
      </c>
      <c r="AY58" s="73">
        <v>6</v>
      </c>
      <c r="AZ58" s="73">
        <v>14</v>
      </c>
      <c r="BA58" s="73">
        <v>38</v>
      </c>
      <c r="BB58" s="73">
        <v>81</v>
      </c>
      <c r="BC58" s="73">
        <v>214</v>
      </c>
      <c r="BD58" s="73">
        <v>468</v>
      </c>
      <c r="BE58" s="73">
        <v>767</v>
      </c>
      <c r="BF58" s="73">
        <v>1326</v>
      </c>
      <c r="BG58" s="73">
        <v>1810</v>
      </c>
      <c r="BH58" s="73">
        <v>2163</v>
      </c>
      <c r="BI58" s="73">
        <v>2092</v>
      </c>
      <c r="BJ58" s="73">
        <v>1777</v>
      </c>
      <c r="BK58" s="73">
        <v>1210</v>
      </c>
      <c r="BL58" s="73">
        <v>848</v>
      </c>
      <c r="BM58" s="73">
        <v>0</v>
      </c>
      <c r="BN58" s="73">
        <v>12817</v>
      </c>
      <c r="BP58" s="86">
        <v>1951</v>
      </c>
    </row>
    <row r="59" spans="2:68">
      <c r="B59" s="86">
        <v>1952</v>
      </c>
      <c r="C59" s="73">
        <v>1</v>
      </c>
      <c r="D59" s="73">
        <v>0</v>
      </c>
      <c r="E59" s="73">
        <v>0</v>
      </c>
      <c r="F59" s="73">
        <v>1</v>
      </c>
      <c r="G59" s="73">
        <v>4</v>
      </c>
      <c r="H59" s="73">
        <v>6</v>
      </c>
      <c r="I59" s="73">
        <v>21</v>
      </c>
      <c r="J59" s="73">
        <v>80</v>
      </c>
      <c r="K59" s="73">
        <v>193</v>
      </c>
      <c r="L59" s="73">
        <v>409</v>
      </c>
      <c r="M59" s="73">
        <v>711</v>
      </c>
      <c r="N59" s="73">
        <v>1074</v>
      </c>
      <c r="O59" s="73">
        <v>1554</v>
      </c>
      <c r="P59" s="73">
        <v>1684</v>
      </c>
      <c r="Q59" s="73">
        <v>1429</v>
      </c>
      <c r="R59" s="73">
        <v>1051</v>
      </c>
      <c r="S59" s="73">
        <v>726</v>
      </c>
      <c r="T59" s="73">
        <v>417</v>
      </c>
      <c r="U59" s="73">
        <v>0</v>
      </c>
      <c r="V59" s="73">
        <v>9361</v>
      </c>
      <c r="X59" s="86">
        <v>1952</v>
      </c>
      <c r="Y59" s="73">
        <v>1</v>
      </c>
      <c r="Z59" s="73">
        <v>1</v>
      </c>
      <c r="AA59" s="73">
        <v>0</v>
      </c>
      <c r="AB59" s="73">
        <v>0</v>
      </c>
      <c r="AC59" s="73">
        <v>0</v>
      </c>
      <c r="AD59" s="73">
        <v>3</v>
      </c>
      <c r="AE59" s="73">
        <v>6</v>
      </c>
      <c r="AF59" s="73">
        <v>19</v>
      </c>
      <c r="AG59" s="73">
        <v>43</v>
      </c>
      <c r="AH59" s="73">
        <v>100</v>
      </c>
      <c r="AI59" s="73">
        <v>165</v>
      </c>
      <c r="AJ59" s="73">
        <v>306</v>
      </c>
      <c r="AK59" s="73">
        <v>565</v>
      </c>
      <c r="AL59" s="73">
        <v>787</v>
      </c>
      <c r="AM59" s="73">
        <v>882</v>
      </c>
      <c r="AN59" s="73">
        <v>803</v>
      </c>
      <c r="AO59" s="73">
        <v>637</v>
      </c>
      <c r="AP59" s="73">
        <v>468</v>
      </c>
      <c r="AQ59" s="73">
        <v>0</v>
      </c>
      <c r="AR59" s="73">
        <v>4786</v>
      </c>
      <c r="AT59" s="86">
        <v>1952</v>
      </c>
      <c r="AU59" s="73">
        <v>2</v>
      </c>
      <c r="AV59" s="73">
        <v>1</v>
      </c>
      <c r="AW59" s="73">
        <v>0</v>
      </c>
      <c r="AX59" s="73">
        <v>1</v>
      </c>
      <c r="AY59" s="73">
        <v>4</v>
      </c>
      <c r="AZ59" s="73">
        <v>9</v>
      </c>
      <c r="BA59" s="73">
        <v>27</v>
      </c>
      <c r="BB59" s="73">
        <v>99</v>
      </c>
      <c r="BC59" s="73">
        <v>236</v>
      </c>
      <c r="BD59" s="73">
        <v>509</v>
      </c>
      <c r="BE59" s="73">
        <v>876</v>
      </c>
      <c r="BF59" s="73">
        <v>1380</v>
      </c>
      <c r="BG59" s="73">
        <v>2119</v>
      </c>
      <c r="BH59" s="73">
        <v>2471</v>
      </c>
      <c r="BI59" s="73">
        <v>2311</v>
      </c>
      <c r="BJ59" s="73">
        <v>1854</v>
      </c>
      <c r="BK59" s="73">
        <v>1363</v>
      </c>
      <c r="BL59" s="73">
        <v>885</v>
      </c>
      <c r="BM59" s="73">
        <v>0</v>
      </c>
      <c r="BN59" s="73">
        <v>14147</v>
      </c>
      <c r="BP59" s="86">
        <v>1952</v>
      </c>
    </row>
    <row r="60" spans="2:68">
      <c r="B60" s="86">
        <v>1953</v>
      </c>
      <c r="C60" s="73">
        <v>1</v>
      </c>
      <c r="D60" s="73">
        <v>0</v>
      </c>
      <c r="E60" s="73">
        <v>0</v>
      </c>
      <c r="F60" s="73">
        <v>0</v>
      </c>
      <c r="G60" s="73">
        <v>3</v>
      </c>
      <c r="H60" s="73">
        <v>4</v>
      </c>
      <c r="I60" s="73">
        <v>29</v>
      </c>
      <c r="J60" s="73">
        <v>83</v>
      </c>
      <c r="K60" s="73">
        <v>213</v>
      </c>
      <c r="L60" s="73">
        <v>374</v>
      </c>
      <c r="M60" s="73">
        <v>715</v>
      </c>
      <c r="N60" s="73">
        <v>1042</v>
      </c>
      <c r="O60" s="73">
        <v>1505</v>
      </c>
      <c r="P60" s="73">
        <v>1590</v>
      </c>
      <c r="Q60" s="73">
        <v>1529</v>
      </c>
      <c r="R60" s="73">
        <v>1152</v>
      </c>
      <c r="S60" s="73">
        <v>715</v>
      </c>
      <c r="T60" s="73">
        <v>428</v>
      </c>
      <c r="U60" s="73">
        <v>0</v>
      </c>
      <c r="V60" s="73">
        <v>9383</v>
      </c>
      <c r="X60" s="86">
        <v>1953</v>
      </c>
      <c r="Y60" s="73">
        <v>0</v>
      </c>
      <c r="Z60" s="73">
        <v>0</v>
      </c>
      <c r="AA60" s="73">
        <v>0</v>
      </c>
      <c r="AB60" s="73">
        <v>1</v>
      </c>
      <c r="AC60" s="73">
        <v>1</v>
      </c>
      <c r="AD60" s="73">
        <v>0</v>
      </c>
      <c r="AE60" s="73">
        <v>8</v>
      </c>
      <c r="AF60" s="73">
        <v>15</v>
      </c>
      <c r="AG60" s="73">
        <v>39</v>
      </c>
      <c r="AH60" s="73">
        <v>85</v>
      </c>
      <c r="AI60" s="73">
        <v>162</v>
      </c>
      <c r="AJ60" s="73">
        <v>323</v>
      </c>
      <c r="AK60" s="73">
        <v>580</v>
      </c>
      <c r="AL60" s="73">
        <v>768</v>
      </c>
      <c r="AM60" s="73">
        <v>935</v>
      </c>
      <c r="AN60" s="73">
        <v>830</v>
      </c>
      <c r="AO60" s="73">
        <v>690</v>
      </c>
      <c r="AP60" s="73">
        <v>506</v>
      </c>
      <c r="AQ60" s="73">
        <v>0</v>
      </c>
      <c r="AR60" s="73">
        <v>4943</v>
      </c>
      <c r="AT60" s="86">
        <v>1953</v>
      </c>
      <c r="AU60" s="73">
        <v>1</v>
      </c>
      <c r="AV60" s="73">
        <v>0</v>
      </c>
      <c r="AW60" s="73">
        <v>0</v>
      </c>
      <c r="AX60" s="73">
        <v>1</v>
      </c>
      <c r="AY60" s="73">
        <v>4</v>
      </c>
      <c r="AZ60" s="73">
        <v>4</v>
      </c>
      <c r="BA60" s="73">
        <v>37</v>
      </c>
      <c r="BB60" s="73">
        <v>98</v>
      </c>
      <c r="BC60" s="73">
        <v>252</v>
      </c>
      <c r="BD60" s="73">
        <v>459</v>
      </c>
      <c r="BE60" s="73">
        <v>877</v>
      </c>
      <c r="BF60" s="73">
        <v>1365</v>
      </c>
      <c r="BG60" s="73">
        <v>2085</v>
      </c>
      <c r="BH60" s="73">
        <v>2358</v>
      </c>
      <c r="BI60" s="73">
        <v>2464</v>
      </c>
      <c r="BJ60" s="73">
        <v>1982</v>
      </c>
      <c r="BK60" s="73">
        <v>1405</v>
      </c>
      <c r="BL60" s="73">
        <v>934</v>
      </c>
      <c r="BM60" s="73">
        <v>0</v>
      </c>
      <c r="BN60" s="73">
        <v>14326</v>
      </c>
      <c r="BP60" s="86">
        <v>1953</v>
      </c>
    </row>
    <row r="61" spans="2:68">
      <c r="B61" s="86">
        <v>1954</v>
      </c>
      <c r="C61" s="73">
        <v>2</v>
      </c>
      <c r="D61" s="73">
        <v>0</v>
      </c>
      <c r="E61" s="73">
        <v>0</v>
      </c>
      <c r="F61" s="73">
        <v>1</v>
      </c>
      <c r="G61" s="73">
        <v>4</v>
      </c>
      <c r="H61" s="73">
        <v>6</v>
      </c>
      <c r="I61" s="73">
        <v>32</v>
      </c>
      <c r="J61" s="73">
        <v>68</v>
      </c>
      <c r="K61" s="73">
        <v>202</v>
      </c>
      <c r="L61" s="73">
        <v>430</v>
      </c>
      <c r="M61" s="73">
        <v>715</v>
      </c>
      <c r="N61" s="73">
        <v>1027</v>
      </c>
      <c r="O61" s="73">
        <v>1395</v>
      </c>
      <c r="P61" s="73">
        <v>1770</v>
      </c>
      <c r="Q61" s="73">
        <v>1712</v>
      </c>
      <c r="R61" s="73">
        <v>1238</v>
      </c>
      <c r="S61" s="73">
        <v>758</v>
      </c>
      <c r="T61" s="73">
        <v>490</v>
      </c>
      <c r="U61" s="73">
        <v>0</v>
      </c>
      <c r="V61" s="73">
        <v>9850</v>
      </c>
      <c r="X61" s="86">
        <v>1954</v>
      </c>
      <c r="Y61" s="73">
        <v>0</v>
      </c>
      <c r="Z61" s="73">
        <v>0</v>
      </c>
      <c r="AA61" s="73">
        <v>0</v>
      </c>
      <c r="AB61" s="73">
        <v>0</v>
      </c>
      <c r="AC61" s="73">
        <v>1</v>
      </c>
      <c r="AD61" s="73">
        <v>3</v>
      </c>
      <c r="AE61" s="73">
        <v>6</v>
      </c>
      <c r="AF61" s="73">
        <v>19</v>
      </c>
      <c r="AG61" s="73">
        <v>36</v>
      </c>
      <c r="AH61" s="73">
        <v>80</v>
      </c>
      <c r="AI61" s="73">
        <v>163</v>
      </c>
      <c r="AJ61" s="73">
        <v>317</v>
      </c>
      <c r="AK61" s="73">
        <v>571</v>
      </c>
      <c r="AL61" s="73">
        <v>836</v>
      </c>
      <c r="AM61" s="73">
        <v>983</v>
      </c>
      <c r="AN61" s="73">
        <v>876</v>
      </c>
      <c r="AO61" s="73">
        <v>693</v>
      </c>
      <c r="AP61" s="73">
        <v>567</v>
      </c>
      <c r="AQ61" s="73">
        <v>0</v>
      </c>
      <c r="AR61" s="73">
        <v>5151</v>
      </c>
      <c r="AT61" s="86">
        <v>1954</v>
      </c>
      <c r="AU61" s="73">
        <v>2</v>
      </c>
      <c r="AV61" s="73">
        <v>0</v>
      </c>
      <c r="AW61" s="73">
        <v>0</v>
      </c>
      <c r="AX61" s="73">
        <v>1</v>
      </c>
      <c r="AY61" s="73">
        <v>5</v>
      </c>
      <c r="AZ61" s="73">
        <v>9</v>
      </c>
      <c r="BA61" s="73">
        <v>38</v>
      </c>
      <c r="BB61" s="73">
        <v>87</v>
      </c>
      <c r="BC61" s="73">
        <v>238</v>
      </c>
      <c r="BD61" s="73">
        <v>510</v>
      </c>
      <c r="BE61" s="73">
        <v>878</v>
      </c>
      <c r="BF61" s="73">
        <v>1344</v>
      </c>
      <c r="BG61" s="73">
        <v>1966</v>
      </c>
      <c r="BH61" s="73">
        <v>2606</v>
      </c>
      <c r="BI61" s="73">
        <v>2695</v>
      </c>
      <c r="BJ61" s="73">
        <v>2114</v>
      </c>
      <c r="BK61" s="73">
        <v>1451</v>
      </c>
      <c r="BL61" s="73">
        <v>1057</v>
      </c>
      <c r="BM61" s="73">
        <v>0</v>
      </c>
      <c r="BN61" s="73">
        <v>15001</v>
      </c>
      <c r="BP61" s="86">
        <v>1954</v>
      </c>
    </row>
    <row r="62" spans="2:68">
      <c r="B62" s="86">
        <v>1955</v>
      </c>
      <c r="C62" s="73">
        <v>0</v>
      </c>
      <c r="D62" s="73">
        <v>0</v>
      </c>
      <c r="E62" s="73">
        <v>0</v>
      </c>
      <c r="F62" s="73">
        <v>1</v>
      </c>
      <c r="G62" s="73">
        <v>3</v>
      </c>
      <c r="H62" s="73">
        <v>2</v>
      </c>
      <c r="I62" s="73">
        <v>35</v>
      </c>
      <c r="J62" s="73">
        <v>72</v>
      </c>
      <c r="K62" s="73">
        <v>210</v>
      </c>
      <c r="L62" s="73">
        <v>434</v>
      </c>
      <c r="M62" s="73">
        <v>773</v>
      </c>
      <c r="N62" s="73">
        <v>1117</v>
      </c>
      <c r="O62" s="73">
        <v>1491</v>
      </c>
      <c r="P62" s="73">
        <v>1921</v>
      </c>
      <c r="Q62" s="73">
        <v>1801</v>
      </c>
      <c r="R62" s="73">
        <v>1230</v>
      </c>
      <c r="S62" s="73">
        <v>795</v>
      </c>
      <c r="T62" s="73">
        <v>524</v>
      </c>
      <c r="U62" s="73">
        <v>0</v>
      </c>
      <c r="V62" s="73">
        <v>10409</v>
      </c>
      <c r="X62" s="86">
        <v>1955</v>
      </c>
      <c r="Y62" s="73">
        <v>0</v>
      </c>
      <c r="Z62" s="73">
        <v>0</v>
      </c>
      <c r="AA62" s="73">
        <v>0</v>
      </c>
      <c r="AB62" s="73">
        <v>0</v>
      </c>
      <c r="AC62" s="73">
        <v>2</v>
      </c>
      <c r="AD62" s="73">
        <v>1</v>
      </c>
      <c r="AE62" s="73">
        <v>7</v>
      </c>
      <c r="AF62" s="73">
        <v>13</v>
      </c>
      <c r="AG62" s="73">
        <v>35</v>
      </c>
      <c r="AH62" s="73">
        <v>96</v>
      </c>
      <c r="AI62" s="73">
        <v>163</v>
      </c>
      <c r="AJ62" s="73">
        <v>301</v>
      </c>
      <c r="AK62" s="73">
        <v>621</v>
      </c>
      <c r="AL62" s="73">
        <v>889</v>
      </c>
      <c r="AM62" s="73">
        <v>1035</v>
      </c>
      <c r="AN62" s="73">
        <v>958</v>
      </c>
      <c r="AO62" s="73">
        <v>700</v>
      </c>
      <c r="AP62" s="73">
        <v>573</v>
      </c>
      <c r="AQ62" s="73">
        <v>0</v>
      </c>
      <c r="AR62" s="73">
        <v>5394</v>
      </c>
      <c r="AT62" s="86">
        <v>1955</v>
      </c>
      <c r="AU62" s="73">
        <v>0</v>
      </c>
      <c r="AV62" s="73">
        <v>0</v>
      </c>
      <c r="AW62" s="73">
        <v>0</v>
      </c>
      <c r="AX62" s="73">
        <v>1</v>
      </c>
      <c r="AY62" s="73">
        <v>5</v>
      </c>
      <c r="AZ62" s="73">
        <v>3</v>
      </c>
      <c r="BA62" s="73">
        <v>42</v>
      </c>
      <c r="BB62" s="73">
        <v>85</v>
      </c>
      <c r="BC62" s="73">
        <v>245</v>
      </c>
      <c r="BD62" s="73">
        <v>530</v>
      </c>
      <c r="BE62" s="73">
        <v>936</v>
      </c>
      <c r="BF62" s="73">
        <v>1418</v>
      </c>
      <c r="BG62" s="73">
        <v>2112</v>
      </c>
      <c r="BH62" s="73">
        <v>2810</v>
      </c>
      <c r="BI62" s="73">
        <v>2836</v>
      </c>
      <c r="BJ62" s="73">
        <v>2188</v>
      </c>
      <c r="BK62" s="73">
        <v>1495</v>
      </c>
      <c r="BL62" s="73">
        <v>1097</v>
      </c>
      <c r="BM62" s="73">
        <v>0</v>
      </c>
      <c r="BN62" s="73">
        <v>15803</v>
      </c>
      <c r="BP62" s="86">
        <v>1955</v>
      </c>
    </row>
    <row r="63" spans="2:68">
      <c r="B63" s="86">
        <v>1956</v>
      </c>
      <c r="C63" s="73">
        <v>0</v>
      </c>
      <c r="D63" s="73">
        <v>0</v>
      </c>
      <c r="E63" s="73">
        <v>0</v>
      </c>
      <c r="F63" s="73">
        <v>0</v>
      </c>
      <c r="G63" s="73">
        <v>1</v>
      </c>
      <c r="H63" s="73">
        <v>7</v>
      </c>
      <c r="I63" s="73">
        <v>25</v>
      </c>
      <c r="J63" s="73">
        <v>88</v>
      </c>
      <c r="K63" s="73">
        <v>252</v>
      </c>
      <c r="L63" s="73">
        <v>446</v>
      </c>
      <c r="M63" s="73">
        <v>789</v>
      </c>
      <c r="N63" s="73">
        <v>1195</v>
      </c>
      <c r="O63" s="73">
        <v>1601</v>
      </c>
      <c r="P63" s="73">
        <v>1988</v>
      </c>
      <c r="Q63" s="73">
        <v>1871</v>
      </c>
      <c r="R63" s="73">
        <v>1411</v>
      </c>
      <c r="S63" s="73">
        <v>921</v>
      </c>
      <c r="T63" s="73">
        <v>589</v>
      </c>
      <c r="U63" s="73">
        <v>0</v>
      </c>
      <c r="V63" s="73">
        <v>11184</v>
      </c>
      <c r="X63" s="86">
        <v>1956</v>
      </c>
      <c r="Y63" s="73">
        <v>0</v>
      </c>
      <c r="Z63" s="73">
        <v>0</v>
      </c>
      <c r="AA63" s="73">
        <v>0</v>
      </c>
      <c r="AB63" s="73">
        <v>0</v>
      </c>
      <c r="AC63" s="73">
        <v>1</v>
      </c>
      <c r="AD63" s="73">
        <v>4</v>
      </c>
      <c r="AE63" s="73">
        <v>7</v>
      </c>
      <c r="AF63" s="73">
        <v>21</v>
      </c>
      <c r="AG63" s="73">
        <v>28</v>
      </c>
      <c r="AH63" s="73">
        <v>105</v>
      </c>
      <c r="AI63" s="73">
        <v>162</v>
      </c>
      <c r="AJ63" s="73">
        <v>310</v>
      </c>
      <c r="AK63" s="73">
        <v>614</v>
      </c>
      <c r="AL63" s="73">
        <v>941</v>
      </c>
      <c r="AM63" s="73">
        <v>1079</v>
      </c>
      <c r="AN63" s="73">
        <v>1091</v>
      </c>
      <c r="AO63" s="73">
        <v>893</v>
      </c>
      <c r="AP63" s="73">
        <v>676</v>
      </c>
      <c r="AQ63" s="73">
        <v>0</v>
      </c>
      <c r="AR63" s="73">
        <v>5932</v>
      </c>
      <c r="AT63" s="86">
        <v>1956</v>
      </c>
      <c r="AU63" s="73">
        <v>0</v>
      </c>
      <c r="AV63" s="73">
        <v>0</v>
      </c>
      <c r="AW63" s="73">
        <v>0</v>
      </c>
      <c r="AX63" s="73">
        <v>0</v>
      </c>
      <c r="AY63" s="73">
        <v>2</v>
      </c>
      <c r="AZ63" s="73">
        <v>11</v>
      </c>
      <c r="BA63" s="73">
        <v>32</v>
      </c>
      <c r="BB63" s="73">
        <v>109</v>
      </c>
      <c r="BC63" s="73">
        <v>280</v>
      </c>
      <c r="BD63" s="73">
        <v>551</v>
      </c>
      <c r="BE63" s="73">
        <v>951</v>
      </c>
      <c r="BF63" s="73">
        <v>1505</v>
      </c>
      <c r="BG63" s="73">
        <v>2215</v>
      </c>
      <c r="BH63" s="73">
        <v>2929</v>
      </c>
      <c r="BI63" s="73">
        <v>2950</v>
      </c>
      <c r="BJ63" s="73">
        <v>2502</v>
      </c>
      <c r="BK63" s="73">
        <v>1814</v>
      </c>
      <c r="BL63" s="73">
        <v>1265</v>
      </c>
      <c r="BM63" s="73">
        <v>0</v>
      </c>
      <c r="BN63" s="73">
        <v>17116</v>
      </c>
      <c r="BP63" s="86">
        <v>1956</v>
      </c>
    </row>
    <row r="64" spans="2:68">
      <c r="B64" s="86">
        <v>1957</v>
      </c>
      <c r="C64" s="73">
        <v>0</v>
      </c>
      <c r="D64" s="73">
        <v>0</v>
      </c>
      <c r="E64" s="73">
        <v>0</v>
      </c>
      <c r="F64" s="73">
        <v>0</v>
      </c>
      <c r="G64" s="73">
        <v>1</v>
      </c>
      <c r="H64" s="73">
        <v>12</v>
      </c>
      <c r="I64" s="73">
        <v>32</v>
      </c>
      <c r="J64" s="73">
        <v>86</v>
      </c>
      <c r="K64" s="73">
        <v>200</v>
      </c>
      <c r="L64" s="73">
        <v>489</v>
      </c>
      <c r="M64" s="73">
        <v>786</v>
      </c>
      <c r="N64" s="73">
        <v>1207</v>
      </c>
      <c r="O64" s="73">
        <v>1501</v>
      </c>
      <c r="P64" s="73">
        <v>1943</v>
      </c>
      <c r="Q64" s="73">
        <v>1818</v>
      </c>
      <c r="R64" s="73">
        <v>1360</v>
      </c>
      <c r="S64" s="73">
        <v>767</v>
      </c>
      <c r="T64" s="73">
        <v>529</v>
      </c>
      <c r="U64" s="73">
        <v>0</v>
      </c>
      <c r="V64" s="73">
        <v>10731</v>
      </c>
      <c r="X64" s="86">
        <v>1957</v>
      </c>
      <c r="Y64" s="73">
        <v>0</v>
      </c>
      <c r="Z64" s="73">
        <v>0</v>
      </c>
      <c r="AA64" s="73">
        <v>0</v>
      </c>
      <c r="AB64" s="73">
        <v>1</v>
      </c>
      <c r="AC64" s="73">
        <v>0</v>
      </c>
      <c r="AD64" s="73">
        <v>1</v>
      </c>
      <c r="AE64" s="73">
        <v>7</v>
      </c>
      <c r="AF64" s="73">
        <v>16</v>
      </c>
      <c r="AG64" s="73">
        <v>61</v>
      </c>
      <c r="AH64" s="73">
        <v>104</v>
      </c>
      <c r="AI64" s="73">
        <v>160</v>
      </c>
      <c r="AJ64" s="73">
        <v>348</v>
      </c>
      <c r="AK64" s="73">
        <v>534</v>
      </c>
      <c r="AL64" s="73">
        <v>958</v>
      </c>
      <c r="AM64" s="73">
        <v>1191</v>
      </c>
      <c r="AN64" s="73">
        <v>1145</v>
      </c>
      <c r="AO64" s="73">
        <v>838</v>
      </c>
      <c r="AP64" s="73">
        <v>654</v>
      </c>
      <c r="AQ64" s="73">
        <v>0</v>
      </c>
      <c r="AR64" s="73">
        <v>6018</v>
      </c>
      <c r="AT64" s="86">
        <v>1957</v>
      </c>
      <c r="AU64" s="73">
        <v>0</v>
      </c>
      <c r="AV64" s="73">
        <v>0</v>
      </c>
      <c r="AW64" s="73">
        <v>0</v>
      </c>
      <c r="AX64" s="73">
        <v>1</v>
      </c>
      <c r="AY64" s="73">
        <v>1</v>
      </c>
      <c r="AZ64" s="73">
        <v>13</v>
      </c>
      <c r="BA64" s="73">
        <v>39</v>
      </c>
      <c r="BB64" s="73">
        <v>102</v>
      </c>
      <c r="BC64" s="73">
        <v>261</v>
      </c>
      <c r="BD64" s="73">
        <v>593</v>
      </c>
      <c r="BE64" s="73">
        <v>946</v>
      </c>
      <c r="BF64" s="73">
        <v>1555</v>
      </c>
      <c r="BG64" s="73">
        <v>2035</v>
      </c>
      <c r="BH64" s="73">
        <v>2901</v>
      </c>
      <c r="BI64" s="73">
        <v>3009</v>
      </c>
      <c r="BJ64" s="73">
        <v>2505</v>
      </c>
      <c r="BK64" s="73">
        <v>1605</v>
      </c>
      <c r="BL64" s="73">
        <v>1183</v>
      </c>
      <c r="BM64" s="73">
        <v>0</v>
      </c>
      <c r="BN64" s="73">
        <v>16749</v>
      </c>
      <c r="BP64" s="86">
        <v>1957</v>
      </c>
    </row>
    <row r="65" spans="2:68">
      <c r="B65" s="87">
        <v>1958</v>
      </c>
      <c r="C65" s="73">
        <v>0</v>
      </c>
      <c r="D65" s="73">
        <v>0</v>
      </c>
      <c r="E65" s="73">
        <v>0</v>
      </c>
      <c r="F65" s="73">
        <v>0</v>
      </c>
      <c r="G65" s="73">
        <v>2</v>
      </c>
      <c r="H65" s="73">
        <v>7</v>
      </c>
      <c r="I65" s="73">
        <v>36</v>
      </c>
      <c r="J65" s="73">
        <v>105</v>
      </c>
      <c r="K65" s="73">
        <v>234</v>
      </c>
      <c r="L65" s="73">
        <v>519</v>
      </c>
      <c r="M65" s="73">
        <v>880</v>
      </c>
      <c r="N65" s="73">
        <v>1216</v>
      </c>
      <c r="O65" s="73">
        <v>1589</v>
      </c>
      <c r="P65" s="73">
        <v>1971</v>
      </c>
      <c r="Q65" s="73">
        <v>2052</v>
      </c>
      <c r="R65" s="73">
        <v>1484</v>
      </c>
      <c r="S65" s="73">
        <v>833</v>
      </c>
      <c r="T65" s="73">
        <v>592</v>
      </c>
      <c r="U65" s="73">
        <v>0</v>
      </c>
      <c r="V65" s="73">
        <v>11520</v>
      </c>
      <c r="X65" s="87">
        <v>1958</v>
      </c>
      <c r="Y65" s="73">
        <v>0</v>
      </c>
      <c r="Z65" s="73">
        <v>0</v>
      </c>
      <c r="AA65" s="73">
        <v>0</v>
      </c>
      <c r="AB65" s="73">
        <v>1</v>
      </c>
      <c r="AC65" s="73">
        <v>1</v>
      </c>
      <c r="AD65" s="73">
        <v>1</v>
      </c>
      <c r="AE65" s="73">
        <v>4</v>
      </c>
      <c r="AF65" s="73">
        <v>20</v>
      </c>
      <c r="AG65" s="73">
        <v>53</v>
      </c>
      <c r="AH65" s="73">
        <v>104</v>
      </c>
      <c r="AI65" s="73">
        <v>198</v>
      </c>
      <c r="AJ65" s="73">
        <v>392</v>
      </c>
      <c r="AK65" s="73">
        <v>629</v>
      </c>
      <c r="AL65" s="73">
        <v>994</v>
      </c>
      <c r="AM65" s="73">
        <v>1253</v>
      </c>
      <c r="AN65" s="73">
        <v>1147</v>
      </c>
      <c r="AO65" s="73">
        <v>911</v>
      </c>
      <c r="AP65" s="73">
        <v>766</v>
      </c>
      <c r="AQ65" s="73">
        <v>0</v>
      </c>
      <c r="AR65" s="73">
        <v>6474</v>
      </c>
      <c r="AT65" s="87">
        <v>1958</v>
      </c>
      <c r="AU65" s="73">
        <v>0</v>
      </c>
      <c r="AV65" s="73">
        <v>0</v>
      </c>
      <c r="AW65" s="73">
        <v>0</v>
      </c>
      <c r="AX65" s="73">
        <v>1</v>
      </c>
      <c r="AY65" s="73">
        <v>3</v>
      </c>
      <c r="AZ65" s="73">
        <v>8</v>
      </c>
      <c r="BA65" s="73">
        <v>40</v>
      </c>
      <c r="BB65" s="73">
        <v>125</v>
      </c>
      <c r="BC65" s="73">
        <v>287</v>
      </c>
      <c r="BD65" s="73">
        <v>623</v>
      </c>
      <c r="BE65" s="73">
        <v>1078</v>
      </c>
      <c r="BF65" s="73">
        <v>1608</v>
      </c>
      <c r="BG65" s="73">
        <v>2218</v>
      </c>
      <c r="BH65" s="73">
        <v>2965</v>
      </c>
      <c r="BI65" s="73">
        <v>3305</v>
      </c>
      <c r="BJ65" s="73">
        <v>2631</v>
      </c>
      <c r="BK65" s="73">
        <v>1744</v>
      </c>
      <c r="BL65" s="73">
        <v>1358</v>
      </c>
      <c r="BM65" s="73">
        <v>0</v>
      </c>
      <c r="BN65" s="73">
        <v>17994</v>
      </c>
      <c r="BP65" s="87">
        <v>1958</v>
      </c>
    </row>
    <row r="66" spans="2:68">
      <c r="B66" s="87">
        <v>1959</v>
      </c>
      <c r="C66" s="73">
        <v>0</v>
      </c>
      <c r="D66" s="73">
        <v>0</v>
      </c>
      <c r="E66" s="73">
        <v>0</v>
      </c>
      <c r="F66" s="73">
        <v>1</v>
      </c>
      <c r="G66" s="73">
        <v>1</v>
      </c>
      <c r="H66" s="73">
        <v>6</v>
      </c>
      <c r="I66" s="73">
        <v>39</v>
      </c>
      <c r="J66" s="73">
        <v>112</v>
      </c>
      <c r="K66" s="73">
        <v>254</v>
      </c>
      <c r="L66" s="73">
        <v>589</v>
      </c>
      <c r="M66" s="73">
        <v>913</v>
      </c>
      <c r="N66" s="73">
        <v>1407</v>
      </c>
      <c r="O66" s="73">
        <v>1733</v>
      </c>
      <c r="P66" s="73">
        <v>2291</v>
      </c>
      <c r="Q66" s="73">
        <v>2174</v>
      </c>
      <c r="R66" s="73">
        <v>1716</v>
      </c>
      <c r="S66" s="73">
        <v>943</v>
      </c>
      <c r="T66" s="73">
        <v>626</v>
      </c>
      <c r="U66" s="73">
        <v>0</v>
      </c>
      <c r="V66" s="73">
        <v>12805</v>
      </c>
      <c r="X66" s="87">
        <v>1959</v>
      </c>
      <c r="Y66" s="73">
        <v>0</v>
      </c>
      <c r="Z66" s="73">
        <v>0</v>
      </c>
      <c r="AA66" s="73">
        <v>0</v>
      </c>
      <c r="AB66" s="73">
        <v>1</v>
      </c>
      <c r="AC66" s="73">
        <v>0</v>
      </c>
      <c r="AD66" s="73">
        <v>4</v>
      </c>
      <c r="AE66" s="73">
        <v>5</v>
      </c>
      <c r="AF66" s="73">
        <v>18</v>
      </c>
      <c r="AG66" s="73">
        <v>51</v>
      </c>
      <c r="AH66" s="73">
        <v>129</v>
      </c>
      <c r="AI66" s="73">
        <v>202</v>
      </c>
      <c r="AJ66" s="73">
        <v>358</v>
      </c>
      <c r="AK66" s="73">
        <v>647</v>
      </c>
      <c r="AL66" s="73">
        <v>1058</v>
      </c>
      <c r="AM66" s="73">
        <v>1382</v>
      </c>
      <c r="AN66" s="73">
        <v>1262</v>
      </c>
      <c r="AO66" s="73">
        <v>998</v>
      </c>
      <c r="AP66" s="73">
        <v>801</v>
      </c>
      <c r="AQ66" s="73">
        <v>0</v>
      </c>
      <c r="AR66" s="73">
        <v>6916</v>
      </c>
      <c r="AT66" s="87">
        <v>1959</v>
      </c>
      <c r="AU66" s="73">
        <v>0</v>
      </c>
      <c r="AV66" s="73">
        <v>0</v>
      </c>
      <c r="AW66" s="73">
        <v>0</v>
      </c>
      <c r="AX66" s="73">
        <v>2</v>
      </c>
      <c r="AY66" s="73">
        <v>1</v>
      </c>
      <c r="AZ66" s="73">
        <v>10</v>
      </c>
      <c r="BA66" s="73">
        <v>44</v>
      </c>
      <c r="BB66" s="73">
        <v>130</v>
      </c>
      <c r="BC66" s="73">
        <v>305</v>
      </c>
      <c r="BD66" s="73">
        <v>718</v>
      </c>
      <c r="BE66" s="73">
        <v>1115</v>
      </c>
      <c r="BF66" s="73">
        <v>1765</v>
      </c>
      <c r="BG66" s="73">
        <v>2380</v>
      </c>
      <c r="BH66" s="73">
        <v>3349</v>
      </c>
      <c r="BI66" s="73">
        <v>3556</v>
      </c>
      <c r="BJ66" s="73">
        <v>2978</v>
      </c>
      <c r="BK66" s="73">
        <v>1941</v>
      </c>
      <c r="BL66" s="73">
        <v>1427</v>
      </c>
      <c r="BM66" s="73">
        <v>0</v>
      </c>
      <c r="BN66" s="73">
        <v>19721</v>
      </c>
      <c r="BP66" s="87">
        <v>1959</v>
      </c>
    </row>
    <row r="67" spans="2:68">
      <c r="B67" s="87">
        <v>1960</v>
      </c>
      <c r="C67" s="73">
        <v>0</v>
      </c>
      <c r="D67" s="73">
        <v>0</v>
      </c>
      <c r="E67" s="73">
        <v>0</v>
      </c>
      <c r="F67" s="73">
        <v>1</v>
      </c>
      <c r="G67" s="73">
        <v>4</v>
      </c>
      <c r="H67" s="73">
        <v>7</v>
      </c>
      <c r="I67" s="73">
        <v>42</v>
      </c>
      <c r="J67" s="73">
        <v>105</v>
      </c>
      <c r="K67" s="73">
        <v>287</v>
      </c>
      <c r="L67" s="73">
        <v>615</v>
      </c>
      <c r="M67" s="73">
        <v>1050</v>
      </c>
      <c r="N67" s="73">
        <v>1448</v>
      </c>
      <c r="O67" s="73">
        <v>1813</v>
      </c>
      <c r="P67" s="73">
        <v>2267</v>
      </c>
      <c r="Q67" s="73">
        <v>2408</v>
      </c>
      <c r="R67" s="73">
        <v>1777</v>
      </c>
      <c r="S67" s="73">
        <v>1051</v>
      </c>
      <c r="T67" s="73">
        <v>715</v>
      </c>
      <c r="U67" s="73">
        <v>0</v>
      </c>
      <c r="V67" s="73">
        <v>13590</v>
      </c>
      <c r="X67" s="87">
        <v>1960</v>
      </c>
      <c r="Y67" s="73">
        <v>0</v>
      </c>
      <c r="Z67" s="73">
        <v>0</v>
      </c>
      <c r="AA67" s="73">
        <v>0</v>
      </c>
      <c r="AB67" s="73">
        <v>2</v>
      </c>
      <c r="AC67" s="73">
        <v>3</v>
      </c>
      <c r="AD67" s="73">
        <v>5</v>
      </c>
      <c r="AE67" s="73">
        <v>7</v>
      </c>
      <c r="AF67" s="73">
        <v>29</v>
      </c>
      <c r="AG67" s="73">
        <v>46</v>
      </c>
      <c r="AH67" s="73">
        <v>120</v>
      </c>
      <c r="AI67" s="73">
        <v>242</v>
      </c>
      <c r="AJ67" s="73">
        <v>388</v>
      </c>
      <c r="AK67" s="73">
        <v>749</v>
      </c>
      <c r="AL67" s="73">
        <v>1164</v>
      </c>
      <c r="AM67" s="73">
        <v>1461</v>
      </c>
      <c r="AN67" s="73">
        <v>1407</v>
      </c>
      <c r="AO67" s="73">
        <v>1088</v>
      </c>
      <c r="AP67" s="73">
        <v>885</v>
      </c>
      <c r="AQ67" s="73">
        <v>0</v>
      </c>
      <c r="AR67" s="73">
        <v>7596</v>
      </c>
      <c r="AT67" s="87">
        <v>1960</v>
      </c>
      <c r="AU67" s="73">
        <v>0</v>
      </c>
      <c r="AV67" s="73">
        <v>0</v>
      </c>
      <c r="AW67" s="73">
        <v>0</v>
      </c>
      <c r="AX67" s="73">
        <v>3</v>
      </c>
      <c r="AY67" s="73">
        <v>7</v>
      </c>
      <c r="AZ67" s="73">
        <v>12</v>
      </c>
      <c r="BA67" s="73">
        <v>49</v>
      </c>
      <c r="BB67" s="73">
        <v>134</v>
      </c>
      <c r="BC67" s="73">
        <v>333</v>
      </c>
      <c r="BD67" s="73">
        <v>735</v>
      </c>
      <c r="BE67" s="73">
        <v>1292</v>
      </c>
      <c r="BF67" s="73">
        <v>1836</v>
      </c>
      <c r="BG67" s="73">
        <v>2562</v>
      </c>
      <c r="BH67" s="73">
        <v>3431</v>
      </c>
      <c r="BI67" s="73">
        <v>3869</v>
      </c>
      <c r="BJ67" s="73">
        <v>3184</v>
      </c>
      <c r="BK67" s="73">
        <v>2139</v>
      </c>
      <c r="BL67" s="73">
        <v>1600</v>
      </c>
      <c r="BM67" s="73">
        <v>0</v>
      </c>
      <c r="BN67" s="73">
        <v>21186</v>
      </c>
      <c r="BP67" s="87">
        <v>1960</v>
      </c>
    </row>
    <row r="68" spans="2:68">
      <c r="B68" s="87">
        <v>1961</v>
      </c>
      <c r="C68" s="73">
        <v>0</v>
      </c>
      <c r="D68" s="73">
        <v>0</v>
      </c>
      <c r="E68" s="73">
        <v>0</v>
      </c>
      <c r="F68" s="73">
        <v>1</v>
      </c>
      <c r="G68" s="73">
        <v>1</v>
      </c>
      <c r="H68" s="73">
        <v>7</v>
      </c>
      <c r="I68" s="73">
        <v>43</v>
      </c>
      <c r="J68" s="73">
        <v>121</v>
      </c>
      <c r="K68" s="73">
        <v>316</v>
      </c>
      <c r="L68" s="73">
        <v>636</v>
      </c>
      <c r="M68" s="73">
        <v>1082</v>
      </c>
      <c r="N68" s="73">
        <v>1472</v>
      </c>
      <c r="O68" s="73">
        <v>1913</v>
      </c>
      <c r="P68" s="73">
        <v>2208</v>
      </c>
      <c r="Q68" s="73">
        <v>2484</v>
      </c>
      <c r="R68" s="73">
        <v>1923</v>
      </c>
      <c r="S68" s="73">
        <v>1167</v>
      </c>
      <c r="T68" s="73">
        <v>720</v>
      </c>
      <c r="U68" s="73">
        <v>0</v>
      </c>
      <c r="V68" s="73">
        <v>14094</v>
      </c>
      <c r="X68" s="87">
        <v>1961</v>
      </c>
      <c r="Y68" s="73">
        <v>0</v>
      </c>
      <c r="Z68" s="73">
        <v>0</v>
      </c>
      <c r="AA68" s="73">
        <v>0</v>
      </c>
      <c r="AB68" s="73">
        <v>0</v>
      </c>
      <c r="AC68" s="73">
        <v>1</v>
      </c>
      <c r="AD68" s="73">
        <v>1</v>
      </c>
      <c r="AE68" s="73">
        <v>4</v>
      </c>
      <c r="AF68" s="73">
        <v>21</v>
      </c>
      <c r="AG68" s="73">
        <v>55</v>
      </c>
      <c r="AH68" s="73">
        <v>129</v>
      </c>
      <c r="AI68" s="73">
        <v>231</v>
      </c>
      <c r="AJ68" s="73">
        <v>370</v>
      </c>
      <c r="AK68" s="73">
        <v>721</v>
      </c>
      <c r="AL68" s="73">
        <v>1151</v>
      </c>
      <c r="AM68" s="73">
        <v>1489</v>
      </c>
      <c r="AN68" s="73">
        <v>1564</v>
      </c>
      <c r="AO68" s="73">
        <v>1157</v>
      </c>
      <c r="AP68" s="73">
        <v>1000</v>
      </c>
      <c r="AQ68" s="73">
        <v>0</v>
      </c>
      <c r="AR68" s="73">
        <v>7894</v>
      </c>
      <c r="AT68" s="87">
        <v>1961</v>
      </c>
      <c r="AU68" s="73">
        <v>0</v>
      </c>
      <c r="AV68" s="73">
        <v>0</v>
      </c>
      <c r="AW68" s="73">
        <v>0</v>
      </c>
      <c r="AX68" s="73">
        <v>1</v>
      </c>
      <c r="AY68" s="73">
        <v>2</v>
      </c>
      <c r="AZ68" s="73">
        <v>8</v>
      </c>
      <c r="BA68" s="73">
        <v>47</v>
      </c>
      <c r="BB68" s="73">
        <v>142</v>
      </c>
      <c r="BC68" s="73">
        <v>371</v>
      </c>
      <c r="BD68" s="73">
        <v>765</v>
      </c>
      <c r="BE68" s="73">
        <v>1313</v>
      </c>
      <c r="BF68" s="73">
        <v>1842</v>
      </c>
      <c r="BG68" s="73">
        <v>2634</v>
      </c>
      <c r="BH68" s="73">
        <v>3359</v>
      </c>
      <c r="BI68" s="73">
        <v>3973</v>
      </c>
      <c r="BJ68" s="73">
        <v>3487</v>
      </c>
      <c r="BK68" s="73">
        <v>2324</v>
      </c>
      <c r="BL68" s="73">
        <v>1720</v>
      </c>
      <c r="BM68" s="73">
        <v>0</v>
      </c>
      <c r="BN68" s="73">
        <v>21988</v>
      </c>
      <c r="BP68" s="87">
        <v>1961</v>
      </c>
    </row>
    <row r="69" spans="2:68">
      <c r="B69" s="87">
        <v>1962</v>
      </c>
      <c r="C69" s="73">
        <v>0</v>
      </c>
      <c r="D69" s="73">
        <v>0</v>
      </c>
      <c r="E69" s="73">
        <v>0</v>
      </c>
      <c r="F69" s="73">
        <v>1</v>
      </c>
      <c r="G69" s="73">
        <v>2</v>
      </c>
      <c r="H69" s="73">
        <v>6</v>
      </c>
      <c r="I69" s="73">
        <v>40</v>
      </c>
      <c r="J69" s="73">
        <v>142</v>
      </c>
      <c r="K69" s="73">
        <v>307</v>
      </c>
      <c r="L69" s="73">
        <v>689</v>
      </c>
      <c r="M69" s="73">
        <v>1179</v>
      </c>
      <c r="N69" s="73">
        <v>1636</v>
      </c>
      <c r="O69" s="73">
        <v>2003</v>
      </c>
      <c r="P69" s="73">
        <v>2303</v>
      </c>
      <c r="Q69" s="73">
        <v>2705</v>
      </c>
      <c r="R69" s="73">
        <v>2146</v>
      </c>
      <c r="S69" s="73">
        <v>1314</v>
      </c>
      <c r="T69" s="73">
        <v>835</v>
      </c>
      <c r="U69" s="73">
        <v>0</v>
      </c>
      <c r="V69" s="73">
        <v>15308</v>
      </c>
      <c r="X69" s="87">
        <v>1962</v>
      </c>
      <c r="Y69" s="73">
        <v>0</v>
      </c>
      <c r="Z69" s="73">
        <v>0</v>
      </c>
      <c r="AA69" s="73">
        <v>0</v>
      </c>
      <c r="AB69" s="73">
        <v>1</v>
      </c>
      <c r="AC69" s="73">
        <v>1</v>
      </c>
      <c r="AD69" s="73">
        <v>1</v>
      </c>
      <c r="AE69" s="73">
        <v>5</v>
      </c>
      <c r="AF69" s="73">
        <v>23</v>
      </c>
      <c r="AG69" s="73">
        <v>59</v>
      </c>
      <c r="AH69" s="73">
        <v>127</v>
      </c>
      <c r="AI69" s="73">
        <v>272</v>
      </c>
      <c r="AJ69" s="73">
        <v>408</v>
      </c>
      <c r="AK69" s="73">
        <v>813</v>
      </c>
      <c r="AL69" s="73">
        <v>1192</v>
      </c>
      <c r="AM69" s="73">
        <v>1716</v>
      </c>
      <c r="AN69" s="73">
        <v>1680</v>
      </c>
      <c r="AO69" s="73">
        <v>1316</v>
      </c>
      <c r="AP69" s="73">
        <v>1121</v>
      </c>
      <c r="AQ69" s="73">
        <v>0</v>
      </c>
      <c r="AR69" s="73">
        <v>8735</v>
      </c>
      <c r="AT69" s="87">
        <v>1962</v>
      </c>
      <c r="AU69" s="73">
        <v>0</v>
      </c>
      <c r="AV69" s="73">
        <v>0</v>
      </c>
      <c r="AW69" s="73">
        <v>0</v>
      </c>
      <c r="AX69" s="73">
        <v>2</v>
      </c>
      <c r="AY69" s="73">
        <v>3</v>
      </c>
      <c r="AZ69" s="73">
        <v>7</v>
      </c>
      <c r="BA69" s="73">
        <v>45</v>
      </c>
      <c r="BB69" s="73">
        <v>165</v>
      </c>
      <c r="BC69" s="73">
        <v>366</v>
      </c>
      <c r="BD69" s="73">
        <v>816</v>
      </c>
      <c r="BE69" s="73">
        <v>1451</v>
      </c>
      <c r="BF69" s="73">
        <v>2044</v>
      </c>
      <c r="BG69" s="73">
        <v>2816</v>
      </c>
      <c r="BH69" s="73">
        <v>3495</v>
      </c>
      <c r="BI69" s="73">
        <v>4421</v>
      </c>
      <c r="BJ69" s="73">
        <v>3826</v>
      </c>
      <c r="BK69" s="73">
        <v>2630</v>
      </c>
      <c r="BL69" s="73">
        <v>1956</v>
      </c>
      <c r="BM69" s="73">
        <v>0</v>
      </c>
      <c r="BN69" s="73">
        <v>24043</v>
      </c>
      <c r="BP69" s="87">
        <v>1962</v>
      </c>
    </row>
    <row r="70" spans="2:68">
      <c r="B70" s="87">
        <v>1963</v>
      </c>
      <c r="C70" s="73">
        <v>0</v>
      </c>
      <c r="D70" s="73">
        <v>0</v>
      </c>
      <c r="E70" s="73">
        <v>0</v>
      </c>
      <c r="F70" s="73">
        <v>1</v>
      </c>
      <c r="G70" s="73">
        <v>2</v>
      </c>
      <c r="H70" s="73">
        <v>6</v>
      </c>
      <c r="I70" s="73">
        <v>35</v>
      </c>
      <c r="J70" s="73">
        <v>146</v>
      </c>
      <c r="K70" s="73">
        <v>334</v>
      </c>
      <c r="L70" s="73">
        <v>718</v>
      </c>
      <c r="M70" s="73">
        <v>1246</v>
      </c>
      <c r="N70" s="73">
        <v>1758</v>
      </c>
      <c r="O70" s="73">
        <v>2196</v>
      </c>
      <c r="P70" s="73">
        <v>2430</v>
      </c>
      <c r="Q70" s="73">
        <v>2671</v>
      </c>
      <c r="R70" s="73">
        <v>2290</v>
      </c>
      <c r="S70" s="73">
        <v>1420</v>
      </c>
      <c r="T70" s="73">
        <v>820</v>
      </c>
      <c r="U70" s="73">
        <v>0</v>
      </c>
      <c r="V70" s="73">
        <v>16073</v>
      </c>
      <c r="X70" s="87">
        <v>1963</v>
      </c>
      <c r="Y70" s="73">
        <v>0</v>
      </c>
      <c r="Z70" s="73">
        <v>0</v>
      </c>
      <c r="AA70" s="73">
        <v>0</v>
      </c>
      <c r="AB70" s="73">
        <v>0</v>
      </c>
      <c r="AC70" s="73">
        <v>2</v>
      </c>
      <c r="AD70" s="73">
        <v>4</v>
      </c>
      <c r="AE70" s="73">
        <v>10</v>
      </c>
      <c r="AF70" s="73">
        <v>20</v>
      </c>
      <c r="AG70" s="73">
        <v>65</v>
      </c>
      <c r="AH70" s="73">
        <v>119</v>
      </c>
      <c r="AI70" s="73">
        <v>242</v>
      </c>
      <c r="AJ70" s="73">
        <v>487</v>
      </c>
      <c r="AK70" s="73">
        <v>853</v>
      </c>
      <c r="AL70" s="73">
        <v>1308</v>
      </c>
      <c r="AM70" s="73">
        <v>1717</v>
      </c>
      <c r="AN70" s="73">
        <v>1847</v>
      </c>
      <c r="AO70" s="73">
        <v>1411</v>
      </c>
      <c r="AP70" s="73">
        <v>1179</v>
      </c>
      <c r="AQ70" s="73">
        <v>0</v>
      </c>
      <c r="AR70" s="73">
        <v>9264</v>
      </c>
      <c r="AT70" s="87">
        <v>1963</v>
      </c>
      <c r="AU70" s="73">
        <v>0</v>
      </c>
      <c r="AV70" s="73">
        <v>0</v>
      </c>
      <c r="AW70" s="73">
        <v>0</v>
      </c>
      <c r="AX70" s="73">
        <v>1</v>
      </c>
      <c r="AY70" s="73">
        <v>4</v>
      </c>
      <c r="AZ70" s="73">
        <v>10</v>
      </c>
      <c r="BA70" s="73">
        <v>45</v>
      </c>
      <c r="BB70" s="73">
        <v>166</v>
      </c>
      <c r="BC70" s="73">
        <v>399</v>
      </c>
      <c r="BD70" s="73">
        <v>837</v>
      </c>
      <c r="BE70" s="73">
        <v>1488</v>
      </c>
      <c r="BF70" s="73">
        <v>2245</v>
      </c>
      <c r="BG70" s="73">
        <v>3049</v>
      </c>
      <c r="BH70" s="73">
        <v>3738</v>
      </c>
      <c r="BI70" s="73">
        <v>4388</v>
      </c>
      <c r="BJ70" s="73">
        <v>4137</v>
      </c>
      <c r="BK70" s="73">
        <v>2831</v>
      </c>
      <c r="BL70" s="73">
        <v>1999</v>
      </c>
      <c r="BM70" s="73">
        <v>0</v>
      </c>
      <c r="BN70" s="73">
        <v>25337</v>
      </c>
      <c r="BP70" s="87">
        <v>1963</v>
      </c>
    </row>
    <row r="71" spans="2:68">
      <c r="B71" s="87">
        <v>1964</v>
      </c>
      <c r="C71" s="73">
        <v>0</v>
      </c>
      <c r="D71" s="73">
        <v>0</v>
      </c>
      <c r="E71" s="73">
        <v>0</v>
      </c>
      <c r="F71" s="73">
        <v>0</v>
      </c>
      <c r="G71" s="73">
        <v>6</v>
      </c>
      <c r="H71" s="73">
        <v>3</v>
      </c>
      <c r="I71" s="73">
        <v>50</v>
      </c>
      <c r="J71" s="73">
        <v>133</v>
      </c>
      <c r="K71" s="73">
        <v>398</v>
      </c>
      <c r="L71" s="73">
        <v>694</v>
      </c>
      <c r="M71" s="73">
        <v>1248</v>
      </c>
      <c r="N71" s="73">
        <v>1796</v>
      </c>
      <c r="O71" s="73">
        <v>2351</v>
      </c>
      <c r="P71" s="73">
        <v>2570</v>
      </c>
      <c r="Q71" s="73">
        <v>2824</v>
      </c>
      <c r="R71" s="73">
        <v>2429</v>
      </c>
      <c r="S71" s="73">
        <v>1480</v>
      </c>
      <c r="T71" s="73">
        <v>881</v>
      </c>
      <c r="U71" s="73">
        <v>6</v>
      </c>
      <c r="V71" s="73">
        <v>16869</v>
      </c>
      <c r="X71" s="87">
        <v>1964</v>
      </c>
      <c r="Y71" s="73">
        <v>0</v>
      </c>
      <c r="Z71" s="73">
        <v>0</v>
      </c>
      <c r="AA71" s="73">
        <v>1</v>
      </c>
      <c r="AB71" s="73">
        <v>1</v>
      </c>
      <c r="AC71" s="73">
        <v>2</v>
      </c>
      <c r="AD71" s="73">
        <v>0</v>
      </c>
      <c r="AE71" s="73">
        <v>7</v>
      </c>
      <c r="AF71" s="73">
        <v>30</v>
      </c>
      <c r="AG71" s="73">
        <v>74</v>
      </c>
      <c r="AH71" s="73">
        <v>134</v>
      </c>
      <c r="AI71" s="73">
        <v>290</v>
      </c>
      <c r="AJ71" s="73">
        <v>516</v>
      </c>
      <c r="AK71" s="73">
        <v>878</v>
      </c>
      <c r="AL71" s="73">
        <v>1342</v>
      </c>
      <c r="AM71" s="73">
        <v>1899</v>
      </c>
      <c r="AN71" s="73">
        <v>2003</v>
      </c>
      <c r="AO71" s="73">
        <v>1554</v>
      </c>
      <c r="AP71" s="73">
        <v>1328</v>
      </c>
      <c r="AQ71" s="73">
        <v>2</v>
      </c>
      <c r="AR71" s="73">
        <v>10061</v>
      </c>
      <c r="AT71" s="87">
        <v>1964</v>
      </c>
      <c r="AU71" s="73">
        <v>0</v>
      </c>
      <c r="AV71" s="73">
        <v>0</v>
      </c>
      <c r="AW71" s="73">
        <v>1</v>
      </c>
      <c r="AX71" s="73">
        <v>1</v>
      </c>
      <c r="AY71" s="73">
        <v>8</v>
      </c>
      <c r="AZ71" s="73">
        <v>3</v>
      </c>
      <c r="BA71" s="73">
        <v>57</v>
      </c>
      <c r="BB71" s="73">
        <v>163</v>
      </c>
      <c r="BC71" s="73">
        <v>472</v>
      </c>
      <c r="BD71" s="73">
        <v>828</v>
      </c>
      <c r="BE71" s="73">
        <v>1538</v>
      </c>
      <c r="BF71" s="73">
        <v>2312</v>
      </c>
      <c r="BG71" s="73">
        <v>3229</v>
      </c>
      <c r="BH71" s="73">
        <v>3912</v>
      </c>
      <c r="BI71" s="73">
        <v>4723</v>
      </c>
      <c r="BJ71" s="73">
        <v>4432</v>
      </c>
      <c r="BK71" s="73">
        <v>3034</v>
      </c>
      <c r="BL71" s="73">
        <v>2209</v>
      </c>
      <c r="BM71" s="73">
        <v>8</v>
      </c>
      <c r="BN71" s="73">
        <v>26930</v>
      </c>
      <c r="BP71" s="87">
        <v>1964</v>
      </c>
    </row>
    <row r="72" spans="2:68">
      <c r="B72" s="87">
        <v>1965</v>
      </c>
      <c r="C72" s="73">
        <v>0</v>
      </c>
      <c r="D72" s="73">
        <v>0</v>
      </c>
      <c r="E72" s="73">
        <v>1</v>
      </c>
      <c r="F72" s="73">
        <v>3</v>
      </c>
      <c r="G72" s="73">
        <v>2</v>
      </c>
      <c r="H72" s="73">
        <v>12</v>
      </c>
      <c r="I72" s="73">
        <v>18</v>
      </c>
      <c r="J72" s="73">
        <v>141</v>
      </c>
      <c r="K72" s="73">
        <v>412</v>
      </c>
      <c r="L72" s="73">
        <v>663</v>
      </c>
      <c r="M72" s="73">
        <v>1342</v>
      </c>
      <c r="N72" s="73">
        <v>1886</v>
      </c>
      <c r="O72" s="73">
        <v>2367</v>
      </c>
      <c r="P72" s="73">
        <v>2589</v>
      </c>
      <c r="Q72" s="73">
        <v>2839</v>
      </c>
      <c r="R72" s="73">
        <v>2511</v>
      </c>
      <c r="S72" s="73">
        <v>1464</v>
      </c>
      <c r="T72" s="73">
        <v>1001</v>
      </c>
      <c r="U72" s="73">
        <v>1</v>
      </c>
      <c r="V72" s="73">
        <v>17252</v>
      </c>
      <c r="X72" s="87">
        <v>1965</v>
      </c>
      <c r="Y72" s="73">
        <v>0</v>
      </c>
      <c r="Z72" s="73">
        <v>0</v>
      </c>
      <c r="AA72" s="73">
        <v>0</v>
      </c>
      <c r="AB72" s="73">
        <v>0</v>
      </c>
      <c r="AC72" s="73">
        <v>1</v>
      </c>
      <c r="AD72" s="73">
        <v>1</v>
      </c>
      <c r="AE72" s="73">
        <v>8</v>
      </c>
      <c r="AF72" s="73">
        <v>34</v>
      </c>
      <c r="AG72" s="73">
        <v>83</v>
      </c>
      <c r="AH72" s="73">
        <v>149</v>
      </c>
      <c r="AI72" s="73">
        <v>309</v>
      </c>
      <c r="AJ72" s="73">
        <v>546</v>
      </c>
      <c r="AK72" s="73">
        <v>781</v>
      </c>
      <c r="AL72" s="73">
        <v>1370</v>
      </c>
      <c r="AM72" s="73">
        <v>1908</v>
      </c>
      <c r="AN72" s="73">
        <v>2050</v>
      </c>
      <c r="AO72" s="73">
        <v>1646</v>
      </c>
      <c r="AP72" s="73">
        <v>1301</v>
      </c>
      <c r="AQ72" s="73">
        <v>1</v>
      </c>
      <c r="AR72" s="73">
        <v>10188</v>
      </c>
      <c r="AT72" s="87">
        <v>1965</v>
      </c>
      <c r="AU72" s="73">
        <v>0</v>
      </c>
      <c r="AV72" s="73">
        <v>0</v>
      </c>
      <c r="AW72" s="73">
        <v>1</v>
      </c>
      <c r="AX72" s="73">
        <v>3</v>
      </c>
      <c r="AY72" s="73">
        <v>3</v>
      </c>
      <c r="AZ72" s="73">
        <v>13</v>
      </c>
      <c r="BA72" s="73">
        <v>26</v>
      </c>
      <c r="BB72" s="73">
        <v>175</v>
      </c>
      <c r="BC72" s="73">
        <v>495</v>
      </c>
      <c r="BD72" s="73">
        <v>812</v>
      </c>
      <c r="BE72" s="73">
        <v>1651</v>
      </c>
      <c r="BF72" s="73">
        <v>2432</v>
      </c>
      <c r="BG72" s="73">
        <v>3148</v>
      </c>
      <c r="BH72" s="73">
        <v>3959</v>
      </c>
      <c r="BI72" s="73">
        <v>4747</v>
      </c>
      <c r="BJ72" s="73">
        <v>4561</v>
      </c>
      <c r="BK72" s="73">
        <v>3110</v>
      </c>
      <c r="BL72" s="73">
        <v>2302</v>
      </c>
      <c r="BM72" s="73">
        <v>2</v>
      </c>
      <c r="BN72" s="73">
        <v>27440</v>
      </c>
      <c r="BP72" s="87">
        <v>1965</v>
      </c>
    </row>
    <row r="73" spans="2:68">
      <c r="B73" s="87">
        <v>1966</v>
      </c>
      <c r="C73" s="73">
        <v>0</v>
      </c>
      <c r="D73" s="73">
        <v>0</v>
      </c>
      <c r="E73" s="73">
        <v>0</v>
      </c>
      <c r="F73" s="73">
        <v>1</v>
      </c>
      <c r="G73" s="73">
        <v>3</v>
      </c>
      <c r="H73" s="73">
        <v>8</v>
      </c>
      <c r="I73" s="73">
        <v>35</v>
      </c>
      <c r="J73" s="73">
        <v>164</v>
      </c>
      <c r="K73" s="73">
        <v>385</v>
      </c>
      <c r="L73" s="73">
        <v>706</v>
      </c>
      <c r="M73" s="73">
        <v>1377</v>
      </c>
      <c r="N73" s="73">
        <v>1874</v>
      </c>
      <c r="O73" s="73">
        <v>2516</v>
      </c>
      <c r="P73" s="73">
        <v>2863</v>
      </c>
      <c r="Q73" s="73">
        <v>2874</v>
      </c>
      <c r="R73" s="73">
        <v>2741</v>
      </c>
      <c r="S73" s="73">
        <v>1720</v>
      </c>
      <c r="T73" s="73">
        <v>965</v>
      </c>
      <c r="U73" s="73">
        <v>3</v>
      </c>
      <c r="V73" s="73">
        <v>18235</v>
      </c>
      <c r="X73" s="87">
        <v>1966</v>
      </c>
      <c r="Y73" s="73">
        <v>0</v>
      </c>
      <c r="Z73" s="73">
        <v>0</v>
      </c>
      <c r="AA73" s="73">
        <v>0</v>
      </c>
      <c r="AB73" s="73">
        <v>0</v>
      </c>
      <c r="AC73" s="73">
        <v>1</v>
      </c>
      <c r="AD73" s="73">
        <v>0</v>
      </c>
      <c r="AE73" s="73">
        <v>6</v>
      </c>
      <c r="AF73" s="73">
        <v>32</v>
      </c>
      <c r="AG73" s="73">
        <v>72</v>
      </c>
      <c r="AH73" s="73">
        <v>165</v>
      </c>
      <c r="AI73" s="73">
        <v>323</v>
      </c>
      <c r="AJ73" s="73">
        <v>581</v>
      </c>
      <c r="AK73" s="73">
        <v>877</v>
      </c>
      <c r="AL73" s="73">
        <v>1506</v>
      </c>
      <c r="AM73" s="73">
        <v>1996</v>
      </c>
      <c r="AN73" s="73">
        <v>2239</v>
      </c>
      <c r="AO73" s="73">
        <v>1774</v>
      </c>
      <c r="AP73" s="73">
        <v>1514</v>
      </c>
      <c r="AQ73" s="73">
        <v>0</v>
      </c>
      <c r="AR73" s="73">
        <v>11086</v>
      </c>
      <c r="AT73" s="87">
        <v>1966</v>
      </c>
      <c r="AU73" s="73">
        <v>0</v>
      </c>
      <c r="AV73" s="73">
        <v>0</v>
      </c>
      <c r="AW73" s="73">
        <v>0</v>
      </c>
      <c r="AX73" s="73">
        <v>1</v>
      </c>
      <c r="AY73" s="73">
        <v>4</v>
      </c>
      <c r="AZ73" s="73">
        <v>8</v>
      </c>
      <c r="BA73" s="73">
        <v>41</v>
      </c>
      <c r="BB73" s="73">
        <v>196</v>
      </c>
      <c r="BC73" s="73">
        <v>457</v>
      </c>
      <c r="BD73" s="73">
        <v>871</v>
      </c>
      <c r="BE73" s="73">
        <v>1700</v>
      </c>
      <c r="BF73" s="73">
        <v>2455</v>
      </c>
      <c r="BG73" s="73">
        <v>3393</v>
      </c>
      <c r="BH73" s="73">
        <v>4369</v>
      </c>
      <c r="BI73" s="73">
        <v>4870</v>
      </c>
      <c r="BJ73" s="73">
        <v>4980</v>
      </c>
      <c r="BK73" s="73">
        <v>3494</v>
      </c>
      <c r="BL73" s="73">
        <v>2479</v>
      </c>
      <c r="BM73" s="73">
        <v>3</v>
      </c>
      <c r="BN73" s="73">
        <v>29321</v>
      </c>
      <c r="BP73" s="87">
        <v>1966</v>
      </c>
    </row>
    <row r="74" spans="2:68">
      <c r="B74" s="87">
        <v>1967</v>
      </c>
      <c r="C74" s="73">
        <v>0</v>
      </c>
      <c r="D74" s="73">
        <v>0</v>
      </c>
      <c r="E74" s="73">
        <v>1</v>
      </c>
      <c r="F74" s="73">
        <v>1</v>
      </c>
      <c r="G74" s="73">
        <v>6</v>
      </c>
      <c r="H74" s="73">
        <v>14</v>
      </c>
      <c r="I74" s="73">
        <v>31</v>
      </c>
      <c r="J74" s="73">
        <v>136</v>
      </c>
      <c r="K74" s="73">
        <v>406</v>
      </c>
      <c r="L74" s="73">
        <v>818</v>
      </c>
      <c r="M74" s="73">
        <v>1295</v>
      </c>
      <c r="N74" s="73">
        <v>2080</v>
      </c>
      <c r="O74" s="73">
        <v>2505</v>
      </c>
      <c r="P74" s="73">
        <v>2908</v>
      </c>
      <c r="Q74" s="73">
        <v>2783</v>
      </c>
      <c r="R74" s="73">
        <v>2628</v>
      </c>
      <c r="S74" s="73">
        <v>1697</v>
      </c>
      <c r="T74" s="73">
        <v>1000</v>
      </c>
      <c r="U74" s="73">
        <v>2</v>
      </c>
      <c r="V74" s="73">
        <v>18311</v>
      </c>
      <c r="X74" s="87">
        <v>1967</v>
      </c>
      <c r="Y74" s="73">
        <v>0</v>
      </c>
      <c r="Z74" s="73">
        <v>0</v>
      </c>
      <c r="AA74" s="73">
        <v>0</v>
      </c>
      <c r="AB74" s="73">
        <v>0</v>
      </c>
      <c r="AC74" s="73">
        <v>1</v>
      </c>
      <c r="AD74" s="73">
        <v>5</v>
      </c>
      <c r="AE74" s="73">
        <v>13</v>
      </c>
      <c r="AF74" s="73">
        <v>28</v>
      </c>
      <c r="AG74" s="73">
        <v>76</v>
      </c>
      <c r="AH74" s="73">
        <v>164</v>
      </c>
      <c r="AI74" s="73">
        <v>337</v>
      </c>
      <c r="AJ74" s="73">
        <v>576</v>
      </c>
      <c r="AK74" s="73">
        <v>886</v>
      </c>
      <c r="AL74" s="73">
        <v>1383</v>
      </c>
      <c r="AM74" s="73">
        <v>1985</v>
      </c>
      <c r="AN74" s="73">
        <v>2196</v>
      </c>
      <c r="AO74" s="73">
        <v>1799</v>
      </c>
      <c r="AP74" s="73">
        <v>1590</v>
      </c>
      <c r="AQ74" s="73">
        <v>3</v>
      </c>
      <c r="AR74" s="73">
        <v>11042</v>
      </c>
      <c r="AT74" s="87">
        <v>1967</v>
      </c>
      <c r="AU74" s="73">
        <v>0</v>
      </c>
      <c r="AV74" s="73">
        <v>0</v>
      </c>
      <c r="AW74" s="73">
        <v>1</v>
      </c>
      <c r="AX74" s="73">
        <v>1</v>
      </c>
      <c r="AY74" s="73">
        <v>7</v>
      </c>
      <c r="AZ74" s="73">
        <v>19</v>
      </c>
      <c r="BA74" s="73">
        <v>44</v>
      </c>
      <c r="BB74" s="73">
        <v>164</v>
      </c>
      <c r="BC74" s="73">
        <v>482</v>
      </c>
      <c r="BD74" s="73">
        <v>982</v>
      </c>
      <c r="BE74" s="73">
        <v>1632</v>
      </c>
      <c r="BF74" s="73">
        <v>2656</v>
      </c>
      <c r="BG74" s="73">
        <v>3391</v>
      </c>
      <c r="BH74" s="73">
        <v>4291</v>
      </c>
      <c r="BI74" s="73">
        <v>4768</v>
      </c>
      <c r="BJ74" s="73">
        <v>4824</v>
      </c>
      <c r="BK74" s="73">
        <v>3496</v>
      </c>
      <c r="BL74" s="73">
        <v>2590</v>
      </c>
      <c r="BM74" s="73">
        <v>5</v>
      </c>
      <c r="BN74" s="73">
        <v>29353</v>
      </c>
      <c r="BP74" s="87">
        <v>1967</v>
      </c>
    </row>
    <row r="75" spans="2:68">
      <c r="B75" s="88">
        <v>1968</v>
      </c>
      <c r="C75" s="73">
        <v>0</v>
      </c>
      <c r="D75" s="73">
        <v>0</v>
      </c>
      <c r="E75" s="73">
        <v>0</v>
      </c>
      <c r="F75" s="73">
        <v>0</v>
      </c>
      <c r="G75" s="73">
        <v>8</v>
      </c>
      <c r="H75" s="73">
        <v>5</v>
      </c>
      <c r="I75" s="73">
        <v>35</v>
      </c>
      <c r="J75" s="73">
        <v>158</v>
      </c>
      <c r="K75" s="73">
        <v>389</v>
      </c>
      <c r="L75" s="73">
        <v>791</v>
      </c>
      <c r="M75" s="73">
        <v>1368</v>
      </c>
      <c r="N75" s="73">
        <v>2190</v>
      </c>
      <c r="O75" s="73">
        <v>2781</v>
      </c>
      <c r="P75" s="73">
        <v>3078</v>
      </c>
      <c r="Q75" s="73">
        <v>3051</v>
      </c>
      <c r="R75" s="73">
        <v>2957</v>
      </c>
      <c r="S75" s="73">
        <v>2092</v>
      </c>
      <c r="T75" s="73">
        <v>1438</v>
      </c>
      <c r="U75" s="73">
        <v>1</v>
      </c>
      <c r="V75" s="73">
        <v>20342</v>
      </c>
      <c r="X75" s="88">
        <v>1968</v>
      </c>
      <c r="Y75" s="73">
        <v>0</v>
      </c>
      <c r="Z75" s="73">
        <v>0</v>
      </c>
      <c r="AA75" s="73">
        <v>0</v>
      </c>
      <c r="AB75" s="73">
        <v>0</v>
      </c>
      <c r="AC75" s="73">
        <v>0</v>
      </c>
      <c r="AD75" s="73">
        <v>4</v>
      </c>
      <c r="AE75" s="73">
        <v>15</v>
      </c>
      <c r="AF75" s="73">
        <v>40</v>
      </c>
      <c r="AG75" s="73">
        <v>79</v>
      </c>
      <c r="AH75" s="73">
        <v>167</v>
      </c>
      <c r="AI75" s="73">
        <v>337</v>
      </c>
      <c r="AJ75" s="73">
        <v>629</v>
      </c>
      <c r="AK75" s="73">
        <v>1012</v>
      </c>
      <c r="AL75" s="73">
        <v>1542</v>
      </c>
      <c r="AM75" s="73">
        <v>2099</v>
      </c>
      <c r="AN75" s="73">
        <v>2622</v>
      </c>
      <c r="AO75" s="73">
        <v>2282</v>
      </c>
      <c r="AP75" s="73">
        <v>2241</v>
      </c>
      <c r="AQ75" s="73">
        <v>0</v>
      </c>
      <c r="AR75" s="73">
        <v>13069</v>
      </c>
      <c r="AT75" s="88">
        <v>1968</v>
      </c>
      <c r="AU75" s="73">
        <v>0</v>
      </c>
      <c r="AV75" s="73">
        <v>0</v>
      </c>
      <c r="AW75" s="73">
        <v>0</v>
      </c>
      <c r="AX75" s="73">
        <v>0</v>
      </c>
      <c r="AY75" s="73">
        <v>8</v>
      </c>
      <c r="AZ75" s="73">
        <v>9</v>
      </c>
      <c r="BA75" s="73">
        <v>50</v>
      </c>
      <c r="BB75" s="73">
        <v>198</v>
      </c>
      <c r="BC75" s="73">
        <v>468</v>
      </c>
      <c r="BD75" s="73">
        <v>958</v>
      </c>
      <c r="BE75" s="73">
        <v>1705</v>
      </c>
      <c r="BF75" s="73">
        <v>2819</v>
      </c>
      <c r="BG75" s="73">
        <v>3793</v>
      </c>
      <c r="BH75" s="73">
        <v>4620</v>
      </c>
      <c r="BI75" s="73">
        <v>5150</v>
      </c>
      <c r="BJ75" s="73">
        <v>5579</v>
      </c>
      <c r="BK75" s="73">
        <v>4374</v>
      </c>
      <c r="BL75" s="73">
        <v>3679</v>
      </c>
      <c r="BM75" s="73">
        <v>1</v>
      </c>
      <c r="BN75" s="73">
        <v>33411</v>
      </c>
      <c r="BP75" s="88">
        <v>1968</v>
      </c>
    </row>
    <row r="76" spans="2:68">
      <c r="B76" s="88">
        <v>1969</v>
      </c>
      <c r="C76" s="73">
        <v>0</v>
      </c>
      <c r="D76" s="73">
        <v>0</v>
      </c>
      <c r="E76" s="73">
        <v>0</v>
      </c>
      <c r="F76" s="73">
        <v>0</v>
      </c>
      <c r="G76" s="73">
        <v>1</v>
      </c>
      <c r="H76" s="73">
        <v>13</v>
      </c>
      <c r="I76" s="73">
        <v>45</v>
      </c>
      <c r="J76" s="73">
        <v>152</v>
      </c>
      <c r="K76" s="73">
        <v>410</v>
      </c>
      <c r="L76" s="73">
        <v>875</v>
      </c>
      <c r="M76" s="73">
        <v>1337</v>
      </c>
      <c r="N76" s="73">
        <v>2159</v>
      </c>
      <c r="O76" s="73">
        <v>2739</v>
      </c>
      <c r="P76" s="73">
        <v>3105</v>
      </c>
      <c r="Q76" s="73">
        <v>2889</v>
      </c>
      <c r="R76" s="73">
        <v>2913</v>
      </c>
      <c r="S76" s="73">
        <v>2003</v>
      </c>
      <c r="T76" s="73">
        <v>1299</v>
      </c>
      <c r="U76" s="73">
        <v>3</v>
      </c>
      <c r="V76" s="73">
        <v>19943</v>
      </c>
      <c r="X76" s="88">
        <v>1969</v>
      </c>
      <c r="Y76" s="73">
        <v>0</v>
      </c>
      <c r="Z76" s="73">
        <v>0</v>
      </c>
      <c r="AA76" s="73">
        <v>0</v>
      </c>
      <c r="AB76" s="73">
        <v>1</v>
      </c>
      <c r="AC76" s="73">
        <v>1</v>
      </c>
      <c r="AD76" s="73">
        <v>5</v>
      </c>
      <c r="AE76" s="73">
        <v>5</v>
      </c>
      <c r="AF76" s="73">
        <v>23</v>
      </c>
      <c r="AG76" s="73">
        <v>78</v>
      </c>
      <c r="AH76" s="73">
        <v>164</v>
      </c>
      <c r="AI76" s="73">
        <v>354</v>
      </c>
      <c r="AJ76" s="73">
        <v>598</v>
      </c>
      <c r="AK76" s="73">
        <v>1003</v>
      </c>
      <c r="AL76" s="73">
        <v>1545</v>
      </c>
      <c r="AM76" s="73">
        <v>2097</v>
      </c>
      <c r="AN76" s="73">
        <v>2488</v>
      </c>
      <c r="AO76" s="73">
        <v>2259</v>
      </c>
      <c r="AP76" s="73">
        <v>2146</v>
      </c>
      <c r="AQ76" s="73">
        <v>1</v>
      </c>
      <c r="AR76" s="73">
        <v>12768</v>
      </c>
      <c r="AT76" s="88">
        <v>1969</v>
      </c>
      <c r="AU76" s="73">
        <v>0</v>
      </c>
      <c r="AV76" s="73">
        <v>0</v>
      </c>
      <c r="AW76" s="73">
        <v>0</v>
      </c>
      <c r="AX76" s="73">
        <v>1</v>
      </c>
      <c r="AY76" s="73">
        <v>2</v>
      </c>
      <c r="AZ76" s="73">
        <v>18</v>
      </c>
      <c r="BA76" s="73">
        <v>50</v>
      </c>
      <c r="BB76" s="73">
        <v>175</v>
      </c>
      <c r="BC76" s="73">
        <v>488</v>
      </c>
      <c r="BD76" s="73">
        <v>1039</v>
      </c>
      <c r="BE76" s="73">
        <v>1691</v>
      </c>
      <c r="BF76" s="73">
        <v>2757</v>
      </c>
      <c r="BG76" s="73">
        <v>3742</v>
      </c>
      <c r="BH76" s="73">
        <v>4650</v>
      </c>
      <c r="BI76" s="73">
        <v>4986</v>
      </c>
      <c r="BJ76" s="73">
        <v>5401</v>
      </c>
      <c r="BK76" s="73">
        <v>4262</v>
      </c>
      <c r="BL76" s="73">
        <v>3445</v>
      </c>
      <c r="BM76" s="73">
        <v>4</v>
      </c>
      <c r="BN76" s="73">
        <v>32711</v>
      </c>
      <c r="BP76" s="88">
        <v>1969</v>
      </c>
    </row>
    <row r="77" spans="2:68">
      <c r="B77" s="88">
        <v>1970</v>
      </c>
      <c r="C77" s="73">
        <v>1</v>
      </c>
      <c r="D77" s="73">
        <v>0</v>
      </c>
      <c r="E77" s="73">
        <v>0</v>
      </c>
      <c r="F77" s="73">
        <v>3</v>
      </c>
      <c r="G77" s="73">
        <v>4</v>
      </c>
      <c r="H77" s="73">
        <v>13</v>
      </c>
      <c r="I77" s="73">
        <v>45</v>
      </c>
      <c r="J77" s="73">
        <v>145</v>
      </c>
      <c r="K77" s="73">
        <v>381</v>
      </c>
      <c r="L77" s="73">
        <v>836</v>
      </c>
      <c r="M77" s="73">
        <v>1288</v>
      </c>
      <c r="N77" s="73">
        <v>2191</v>
      </c>
      <c r="O77" s="73">
        <v>2785</v>
      </c>
      <c r="P77" s="73">
        <v>3291</v>
      </c>
      <c r="Q77" s="73">
        <v>3058</v>
      </c>
      <c r="R77" s="73">
        <v>2911</v>
      </c>
      <c r="S77" s="73">
        <v>2124</v>
      </c>
      <c r="T77" s="73">
        <v>1439</v>
      </c>
      <c r="U77" s="73">
        <v>0</v>
      </c>
      <c r="V77" s="73">
        <v>20515</v>
      </c>
      <c r="X77" s="88">
        <v>1970</v>
      </c>
      <c r="Y77" s="73">
        <v>0</v>
      </c>
      <c r="Z77" s="73">
        <v>0</v>
      </c>
      <c r="AA77" s="73">
        <v>0</v>
      </c>
      <c r="AB77" s="73">
        <v>0</v>
      </c>
      <c r="AC77" s="73">
        <v>1</v>
      </c>
      <c r="AD77" s="73">
        <v>3</v>
      </c>
      <c r="AE77" s="73">
        <v>13</v>
      </c>
      <c r="AF77" s="73">
        <v>29</v>
      </c>
      <c r="AG77" s="73">
        <v>90</v>
      </c>
      <c r="AH77" s="73">
        <v>187</v>
      </c>
      <c r="AI77" s="73">
        <v>351</v>
      </c>
      <c r="AJ77" s="73">
        <v>617</v>
      </c>
      <c r="AK77" s="73">
        <v>1030</v>
      </c>
      <c r="AL77" s="73">
        <v>1539</v>
      </c>
      <c r="AM77" s="73">
        <v>2239</v>
      </c>
      <c r="AN77" s="73">
        <v>2605</v>
      </c>
      <c r="AO77" s="73">
        <v>2415</v>
      </c>
      <c r="AP77" s="73">
        <v>2305</v>
      </c>
      <c r="AQ77" s="73">
        <v>0</v>
      </c>
      <c r="AR77" s="73">
        <v>13424</v>
      </c>
      <c r="AT77" s="88">
        <v>1970</v>
      </c>
      <c r="AU77" s="73">
        <v>1</v>
      </c>
      <c r="AV77" s="73">
        <v>0</v>
      </c>
      <c r="AW77" s="73">
        <v>0</v>
      </c>
      <c r="AX77" s="73">
        <v>3</v>
      </c>
      <c r="AY77" s="73">
        <v>5</v>
      </c>
      <c r="AZ77" s="73">
        <v>16</v>
      </c>
      <c r="BA77" s="73">
        <v>58</v>
      </c>
      <c r="BB77" s="73">
        <v>174</v>
      </c>
      <c r="BC77" s="73">
        <v>471</v>
      </c>
      <c r="BD77" s="73">
        <v>1023</v>
      </c>
      <c r="BE77" s="73">
        <v>1639</v>
      </c>
      <c r="BF77" s="73">
        <v>2808</v>
      </c>
      <c r="BG77" s="73">
        <v>3815</v>
      </c>
      <c r="BH77" s="73">
        <v>4830</v>
      </c>
      <c r="BI77" s="73">
        <v>5297</v>
      </c>
      <c r="BJ77" s="73">
        <v>5516</v>
      </c>
      <c r="BK77" s="73">
        <v>4539</v>
      </c>
      <c r="BL77" s="73">
        <v>3744</v>
      </c>
      <c r="BM77" s="73">
        <v>0</v>
      </c>
      <c r="BN77" s="73">
        <v>33939</v>
      </c>
      <c r="BP77" s="88">
        <v>1970</v>
      </c>
    </row>
    <row r="78" spans="2:68">
      <c r="B78" s="88">
        <v>1971</v>
      </c>
      <c r="C78" s="73">
        <v>0</v>
      </c>
      <c r="D78" s="73">
        <v>0</v>
      </c>
      <c r="E78" s="73">
        <v>0</v>
      </c>
      <c r="F78" s="73">
        <v>2</v>
      </c>
      <c r="G78" s="73">
        <v>5</v>
      </c>
      <c r="H78" s="73">
        <v>14</v>
      </c>
      <c r="I78" s="73">
        <v>42</v>
      </c>
      <c r="J78" s="73">
        <v>138</v>
      </c>
      <c r="K78" s="73">
        <v>396</v>
      </c>
      <c r="L78" s="73">
        <v>885</v>
      </c>
      <c r="M78" s="73">
        <v>1322</v>
      </c>
      <c r="N78" s="73">
        <v>2134</v>
      </c>
      <c r="O78" s="73">
        <v>2780</v>
      </c>
      <c r="P78" s="73">
        <v>3125</v>
      </c>
      <c r="Q78" s="73">
        <v>3036</v>
      </c>
      <c r="R78" s="73">
        <v>2749</v>
      </c>
      <c r="S78" s="73">
        <v>2028</v>
      </c>
      <c r="T78" s="73">
        <v>1456</v>
      </c>
      <c r="U78" s="73">
        <v>4</v>
      </c>
      <c r="V78" s="73">
        <v>20116</v>
      </c>
      <c r="X78" s="88">
        <v>1971</v>
      </c>
      <c r="Y78" s="73">
        <v>0</v>
      </c>
      <c r="Z78" s="73">
        <v>0</v>
      </c>
      <c r="AA78" s="73">
        <v>0</v>
      </c>
      <c r="AB78" s="73">
        <v>3</v>
      </c>
      <c r="AC78" s="73">
        <v>2</v>
      </c>
      <c r="AD78" s="73">
        <v>4</v>
      </c>
      <c r="AE78" s="73">
        <v>14</v>
      </c>
      <c r="AF78" s="73">
        <v>44</v>
      </c>
      <c r="AG78" s="73">
        <v>91</v>
      </c>
      <c r="AH78" s="73">
        <v>202</v>
      </c>
      <c r="AI78" s="73">
        <v>336</v>
      </c>
      <c r="AJ78" s="73">
        <v>635</v>
      </c>
      <c r="AK78" s="73">
        <v>1036</v>
      </c>
      <c r="AL78" s="73">
        <v>1472</v>
      </c>
      <c r="AM78" s="73">
        <v>2164</v>
      </c>
      <c r="AN78" s="73">
        <v>2565</v>
      </c>
      <c r="AO78" s="73">
        <v>2452</v>
      </c>
      <c r="AP78" s="73">
        <v>2437</v>
      </c>
      <c r="AQ78" s="73">
        <v>0</v>
      </c>
      <c r="AR78" s="73">
        <v>13457</v>
      </c>
      <c r="AT78" s="88">
        <v>1971</v>
      </c>
      <c r="AU78" s="73">
        <v>0</v>
      </c>
      <c r="AV78" s="73">
        <v>0</v>
      </c>
      <c r="AW78" s="73">
        <v>0</v>
      </c>
      <c r="AX78" s="73">
        <v>5</v>
      </c>
      <c r="AY78" s="73">
        <v>7</v>
      </c>
      <c r="AZ78" s="73">
        <v>18</v>
      </c>
      <c r="BA78" s="73">
        <v>56</v>
      </c>
      <c r="BB78" s="73">
        <v>182</v>
      </c>
      <c r="BC78" s="73">
        <v>487</v>
      </c>
      <c r="BD78" s="73">
        <v>1087</v>
      </c>
      <c r="BE78" s="73">
        <v>1658</v>
      </c>
      <c r="BF78" s="73">
        <v>2769</v>
      </c>
      <c r="BG78" s="73">
        <v>3816</v>
      </c>
      <c r="BH78" s="73">
        <v>4597</v>
      </c>
      <c r="BI78" s="73">
        <v>5200</v>
      </c>
      <c r="BJ78" s="73">
        <v>5314</v>
      </c>
      <c r="BK78" s="73">
        <v>4480</v>
      </c>
      <c r="BL78" s="73">
        <v>3893</v>
      </c>
      <c r="BM78" s="73">
        <v>4</v>
      </c>
      <c r="BN78" s="73">
        <v>33573</v>
      </c>
      <c r="BP78" s="88">
        <v>1971</v>
      </c>
    </row>
    <row r="79" spans="2:68">
      <c r="B79" s="88">
        <v>1972</v>
      </c>
      <c r="C79" s="73">
        <v>0</v>
      </c>
      <c r="D79" s="73">
        <v>0</v>
      </c>
      <c r="E79" s="73">
        <v>0</v>
      </c>
      <c r="F79" s="73">
        <v>1</v>
      </c>
      <c r="G79" s="73">
        <v>4</v>
      </c>
      <c r="H79" s="73">
        <v>19</v>
      </c>
      <c r="I79" s="73">
        <v>54</v>
      </c>
      <c r="J79" s="73">
        <v>145</v>
      </c>
      <c r="K79" s="73">
        <v>406</v>
      </c>
      <c r="L79" s="73">
        <v>854</v>
      </c>
      <c r="M79" s="73">
        <v>1310</v>
      </c>
      <c r="N79" s="73">
        <v>2102</v>
      </c>
      <c r="O79" s="73">
        <v>2849</v>
      </c>
      <c r="P79" s="73">
        <v>3030</v>
      </c>
      <c r="Q79" s="73">
        <v>3107</v>
      </c>
      <c r="R79" s="73">
        <v>2567</v>
      </c>
      <c r="S79" s="73">
        <v>1998</v>
      </c>
      <c r="T79" s="73">
        <v>1517</v>
      </c>
      <c r="U79" s="73">
        <v>0</v>
      </c>
      <c r="V79" s="73">
        <v>19963</v>
      </c>
      <c r="X79" s="88">
        <v>1972</v>
      </c>
      <c r="Y79" s="73">
        <v>0</v>
      </c>
      <c r="Z79" s="73">
        <v>0</v>
      </c>
      <c r="AA79" s="73">
        <v>1</v>
      </c>
      <c r="AB79" s="73">
        <v>0</v>
      </c>
      <c r="AC79" s="73">
        <v>2</v>
      </c>
      <c r="AD79" s="73">
        <v>5</v>
      </c>
      <c r="AE79" s="73">
        <v>11</v>
      </c>
      <c r="AF79" s="73">
        <v>34</v>
      </c>
      <c r="AG79" s="73">
        <v>87</v>
      </c>
      <c r="AH79" s="73">
        <v>189</v>
      </c>
      <c r="AI79" s="73">
        <v>334</v>
      </c>
      <c r="AJ79" s="73">
        <v>617</v>
      </c>
      <c r="AK79" s="73">
        <v>1001</v>
      </c>
      <c r="AL79" s="73">
        <v>1473</v>
      </c>
      <c r="AM79" s="73">
        <v>2012</v>
      </c>
      <c r="AN79" s="73">
        <v>2504</v>
      </c>
      <c r="AO79" s="73">
        <v>2447</v>
      </c>
      <c r="AP79" s="73">
        <v>2476</v>
      </c>
      <c r="AQ79" s="73">
        <v>0</v>
      </c>
      <c r="AR79" s="73">
        <v>13193</v>
      </c>
      <c r="AT79" s="88">
        <v>1972</v>
      </c>
      <c r="AU79" s="73">
        <v>0</v>
      </c>
      <c r="AV79" s="73">
        <v>0</v>
      </c>
      <c r="AW79" s="73">
        <v>1</v>
      </c>
      <c r="AX79" s="73">
        <v>1</v>
      </c>
      <c r="AY79" s="73">
        <v>6</v>
      </c>
      <c r="AZ79" s="73">
        <v>24</v>
      </c>
      <c r="BA79" s="73">
        <v>65</v>
      </c>
      <c r="BB79" s="73">
        <v>179</v>
      </c>
      <c r="BC79" s="73">
        <v>493</v>
      </c>
      <c r="BD79" s="73">
        <v>1043</v>
      </c>
      <c r="BE79" s="73">
        <v>1644</v>
      </c>
      <c r="BF79" s="73">
        <v>2719</v>
      </c>
      <c r="BG79" s="73">
        <v>3850</v>
      </c>
      <c r="BH79" s="73">
        <v>4503</v>
      </c>
      <c r="BI79" s="73">
        <v>5119</v>
      </c>
      <c r="BJ79" s="73">
        <v>5071</v>
      </c>
      <c r="BK79" s="73">
        <v>4445</v>
      </c>
      <c r="BL79" s="73">
        <v>3993</v>
      </c>
      <c r="BM79" s="73">
        <v>0</v>
      </c>
      <c r="BN79" s="73">
        <v>33156</v>
      </c>
      <c r="BP79" s="88">
        <v>1972</v>
      </c>
    </row>
    <row r="80" spans="2:68">
      <c r="B80" s="88">
        <v>1973</v>
      </c>
      <c r="C80" s="73">
        <v>0</v>
      </c>
      <c r="D80" s="73">
        <v>0</v>
      </c>
      <c r="E80" s="73">
        <v>0</v>
      </c>
      <c r="F80" s="73">
        <v>2</v>
      </c>
      <c r="G80" s="73">
        <v>2</v>
      </c>
      <c r="H80" s="73">
        <v>11</v>
      </c>
      <c r="I80" s="73">
        <v>44</v>
      </c>
      <c r="J80" s="73">
        <v>138</v>
      </c>
      <c r="K80" s="73">
        <v>396</v>
      </c>
      <c r="L80" s="73">
        <v>831</v>
      </c>
      <c r="M80" s="73">
        <v>1413</v>
      </c>
      <c r="N80" s="73">
        <v>1979</v>
      </c>
      <c r="O80" s="73">
        <v>2824</v>
      </c>
      <c r="P80" s="73">
        <v>3127</v>
      </c>
      <c r="Q80" s="73">
        <v>3053</v>
      </c>
      <c r="R80" s="73">
        <v>2505</v>
      </c>
      <c r="S80" s="73">
        <v>2048</v>
      </c>
      <c r="T80" s="73">
        <v>1436</v>
      </c>
      <c r="U80" s="73">
        <v>1</v>
      </c>
      <c r="V80" s="73">
        <v>19810</v>
      </c>
      <c r="X80" s="88">
        <v>1973</v>
      </c>
      <c r="Y80" s="73">
        <v>0</v>
      </c>
      <c r="Z80" s="73">
        <v>0</v>
      </c>
      <c r="AA80" s="73">
        <v>0</v>
      </c>
      <c r="AB80" s="73">
        <v>0</v>
      </c>
      <c r="AC80" s="73">
        <v>1</v>
      </c>
      <c r="AD80" s="73">
        <v>4</v>
      </c>
      <c r="AE80" s="73">
        <v>14</v>
      </c>
      <c r="AF80" s="73">
        <v>34</v>
      </c>
      <c r="AG80" s="73">
        <v>86</v>
      </c>
      <c r="AH80" s="73">
        <v>173</v>
      </c>
      <c r="AI80" s="73">
        <v>326</v>
      </c>
      <c r="AJ80" s="73">
        <v>590</v>
      </c>
      <c r="AK80" s="73">
        <v>976</v>
      </c>
      <c r="AL80" s="73">
        <v>1413</v>
      </c>
      <c r="AM80" s="73">
        <v>2040</v>
      </c>
      <c r="AN80" s="73">
        <v>2405</v>
      </c>
      <c r="AO80" s="73">
        <v>2448</v>
      </c>
      <c r="AP80" s="73">
        <v>2664</v>
      </c>
      <c r="AQ80" s="73">
        <v>4</v>
      </c>
      <c r="AR80" s="73">
        <v>13178</v>
      </c>
      <c r="AT80" s="88">
        <v>1973</v>
      </c>
      <c r="AU80" s="73">
        <v>0</v>
      </c>
      <c r="AV80" s="73">
        <v>0</v>
      </c>
      <c r="AW80" s="73">
        <v>0</v>
      </c>
      <c r="AX80" s="73">
        <v>2</v>
      </c>
      <c r="AY80" s="73">
        <v>3</v>
      </c>
      <c r="AZ80" s="73">
        <v>15</v>
      </c>
      <c r="BA80" s="73">
        <v>58</v>
      </c>
      <c r="BB80" s="73">
        <v>172</v>
      </c>
      <c r="BC80" s="73">
        <v>482</v>
      </c>
      <c r="BD80" s="73">
        <v>1004</v>
      </c>
      <c r="BE80" s="73">
        <v>1739</v>
      </c>
      <c r="BF80" s="73">
        <v>2569</v>
      </c>
      <c r="BG80" s="73">
        <v>3800</v>
      </c>
      <c r="BH80" s="73">
        <v>4540</v>
      </c>
      <c r="BI80" s="73">
        <v>5093</v>
      </c>
      <c r="BJ80" s="73">
        <v>4910</v>
      </c>
      <c r="BK80" s="73">
        <v>4496</v>
      </c>
      <c r="BL80" s="73">
        <v>4100</v>
      </c>
      <c r="BM80" s="73">
        <v>5</v>
      </c>
      <c r="BN80" s="73">
        <v>32988</v>
      </c>
      <c r="BP80" s="88">
        <v>1973</v>
      </c>
    </row>
    <row r="81" spans="2:68">
      <c r="B81" s="88">
        <v>1974</v>
      </c>
      <c r="C81" s="73">
        <v>0</v>
      </c>
      <c r="D81" s="73">
        <v>0</v>
      </c>
      <c r="E81" s="73">
        <v>1</v>
      </c>
      <c r="F81" s="73">
        <v>1</v>
      </c>
      <c r="G81" s="73">
        <v>7</v>
      </c>
      <c r="H81" s="73">
        <v>14</v>
      </c>
      <c r="I81" s="73">
        <v>50</v>
      </c>
      <c r="J81" s="73">
        <v>155</v>
      </c>
      <c r="K81" s="73">
        <v>337</v>
      </c>
      <c r="L81" s="73">
        <v>794</v>
      </c>
      <c r="M81" s="73">
        <v>1415</v>
      </c>
      <c r="N81" s="73">
        <v>1972</v>
      </c>
      <c r="O81" s="73">
        <v>2873</v>
      </c>
      <c r="P81" s="73">
        <v>3174</v>
      </c>
      <c r="Q81" s="73">
        <v>3285</v>
      </c>
      <c r="R81" s="73">
        <v>2716</v>
      </c>
      <c r="S81" s="73">
        <v>2090</v>
      </c>
      <c r="T81" s="73">
        <v>1666</v>
      </c>
      <c r="U81" s="73">
        <v>4</v>
      </c>
      <c r="V81" s="73">
        <v>20554</v>
      </c>
      <c r="X81" s="88">
        <v>1974</v>
      </c>
      <c r="Y81" s="73">
        <v>0</v>
      </c>
      <c r="Z81" s="73">
        <v>0</v>
      </c>
      <c r="AA81" s="73">
        <v>0</v>
      </c>
      <c r="AB81" s="73">
        <v>0</v>
      </c>
      <c r="AC81" s="73">
        <v>0</v>
      </c>
      <c r="AD81" s="73">
        <v>2</v>
      </c>
      <c r="AE81" s="73">
        <v>14</v>
      </c>
      <c r="AF81" s="73">
        <v>44</v>
      </c>
      <c r="AG81" s="73">
        <v>93</v>
      </c>
      <c r="AH81" s="73">
        <v>210</v>
      </c>
      <c r="AI81" s="73">
        <v>377</v>
      </c>
      <c r="AJ81" s="73">
        <v>601</v>
      </c>
      <c r="AK81" s="73">
        <v>1094</v>
      </c>
      <c r="AL81" s="73">
        <v>1532</v>
      </c>
      <c r="AM81" s="73">
        <v>2028</v>
      </c>
      <c r="AN81" s="73">
        <v>2473</v>
      </c>
      <c r="AO81" s="73">
        <v>2657</v>
      </c>
      <c r="AP81" s="73">
        <v>2949</v>
      </c>
      <c r="AQ81" s="73">
        <v>1</v>
      </c>
      <c r="AR81" s="73">
        <v>14075</v>
      </c>
      <c r="AT81" s="88">
        <v>1974</v>
      </c>
      <c r="AU81" s="73">
        <v>0</v>
      </c>
      <c r="AV81" s="73">
        <v>0</v>
      </c>
      <c r="AW81" s="73">
        <v>1</v>
      </c>
      <c r="AX81" s="73">
        <v>1</v>
      </c>
      <c r="AY81" s="73">
        <v>7</v>
      </c>
      <c r="AZ81" s="73">
        <v>16</v>
      </c>
      <c r="BA81" s="73">
        <v>64</v>
      </c>
      <c r="BB81" s="73">
        <v>199</v>
      </c>
      <c r="BC81" s="73">
        <v>430</v>
      </c>
      <c r="BD81" s="73">
        <v>1004</v>
      </c>
      <c r="BE81" s="73">
        <v>1792</v>
      </c>
      <c r="BF81" s="73">
        <v>2573</v>
      </c>
      <c r="BG81" s="73">
        <v>3967</v>
      </c>
      <c r="BH81" s="73">
        <v>4706</v>
      </c>
      <c r="BI81" s="73">
        <v>5313</v>
      </c>
      <c r="BJ81" s="73">
        <v>5189</v>
      </c>
      <c r="BK81" s="73">
        <v>4747</v>
      </c>
      <c r="BL81" s="73">
        <v>4615</v>
      </c>
      <c r="BM81" s="73">
        <v>5</v>
      </c>
      <c r="BN81" s="73">
        <v>34629</v>
      </c>
      <c r="BP81" s="88">
        <v>1974</v>
      </c>
    </row>
    <row r="82" spans="2:68">
      <c r="B82" s="88">
        <v>1975</v>
      </c>
      <c r="C82" s="73">
        <v>0</v>
      </c>
      <c r="D82" s="73">
        <v>0</v>
      </c>
      <c r="E82" s="73">
        <v>0</v>
      </c>
      <c r="F82" s="73">
        <v>1</v>
      </c>
      <c r="G82" s="73">
        <v>5</v>
      </c>
      <c r="H82" s="73">
        <v>14</v>
      </c>
      <c r="I82" s="73">
        <v>43</v>
      </c>
      <c r="J82" s="73">
        <v>158</v>
      </c>
      <c r="K82" s="73">
        <v>330</v>
      </c>
      <c r="L82" s="73">
        <v>865</v>
      </c>
      <c r="M82" s="73">
        <v>1396</v>
      </c>
      <c r="N82" s="73">
        <v>1884</v>
      </c>
      <c r="O82" s="73">
        <v>2693</v>
      </c>
      <c r="P82" s="73">
        <v>3172</v>
      </c>
      <c r="Q82" s="73">
        <v>3152</v>
      </c>
      <c r="R82" s="73">
        <v>2525</v>
      </c>
      <c r="S82" s="73">
        <v>1831</v>
      </c>
      <c r="T82" s="73">
        <v>1537</v>
      </c>
      <c r="U82" s="73">
        <v>4</v>
      </c>
      <c r="V82" s="73">
        <v>19610</v>
      </c>
      <c r="X82" s="88">
        <v>1975</v>
      </c>
      <c r="Y82" s="73">
        <v>0</v>
      </c>
      <c r="Z82" s="73">
        <v>0</v>
      </c>
      <c r="AA82" s="73">
        <v>1</v>
      </c>
      <c r="AB82" s="73">
        <v>0</v>
      </c>
      <c r="AC82" s="73">
        <v>0</v>
      </c>
      <c r="AD82" s="73">
        <v>9</v>
      </c>
      <c r="AE82" s="73">
        <v>18</v>
      </c>
      <c r="AF82" s="73">
        <v>41</v>
      </c>
      <c r="AG82" s="73">
        <v>89</v>
      </c>
      <c r="AH82" s="73">
        <v>187</v>
      </c>
      <c r="AI82" s="73">
        <v>375</v>
      </c>
      <c r="AJ82" s="73">
        <v>559</v>
      </c>
      <c r="AK82" s="73">
        <v>976</v>
      </c>
      <c r="AL82" s="73">
        <v>1509</v>
      </c>
      <c r="AM82" s="73">
        <v>1954</v>
      </c>
      <c r="AN82" s="73">
        <v>2323</v>
      </c>
      <c r="AO82" s="73">
        <v>2345</v>
      </c>
      <c r="AP82" s="73">
        <v>2735</v>
      </c>
      <c r="AQ82" s="73">
        <v>0</v>
      </c>
      <c r="AR82" s="73">
        <v>13121</v>
      </c>
      <c r="AT82" s="88">
        <v>1975</v>
      </c>
      <c r="AU82" s="73">
        <v>0</v>
      </c>
      <c r="AV82" s="73">
        <v>0</v>
      </c>
      <c r="AW82" s="73">
        <v>1</v>
      </c>
      <c r="AX82" s="73">
        <v>1</v>
      </c>
      <c r="AY82" s="73">
        <v>5</v>
      </c>
      <c r="AZ82" s="73">
        <v>23</v>
      </c>
      <c r="BA82" s="73">
        <v>61</v>
      </c>
      <c r="BB82" s="73">
        <v>199</v>
      </c>
      <c r="BC82" s="73">
        <v>419</v>
      </c>
      <c r="BD82" s="73">
        <v>1052</v>
      </c>
      <c r="BE82" s="73">
        <v>1771</v>
      </c>
      <c r="BF82" s="73">
        <v>2443</v>
      </c>
      <c r="BG82" s="73">
        <v>3669</v>
      </c>
      <c r="BH82" s="73">
        <v>4681</v>
      </c>
      <c r="BI82" s="73">
        <v>5106</v>
      </c>
      <c r="BJ82" s="73">
        <v>4848</v>
      </c>
      <c r="BK82" s="73">
        <v>4176</v>
      </c>
      <c r="BL82" s="73">
        <v>4272</v>
      </c>
      <c r="BM82" s="73">
        <v>4</v>
      </c>
      <c r="BN82" s="73">
        <v>32731</v>
      </c>
      <c r="BP82" s="88">
        <v>1975</v>
      </c>
    </row>
    <row r="83" spans="2:68">
      <c r="B83" s="88">
        <v>1976</v>
      </c>
      <c r="C83" s="73">
        <v>0</v>
      </c>
      <c r="D83" s="73">
        <v>0</v>
      </c>
      <c r="E83" s="73">
        <v>1</v>
      </c>
      <c r="F83" s="73">
        <v>0</v>
      </c>
      <c r="G83" s="73">
        <v>1</v>
      </c>
      <c r="H83" s="73">
        <v>17</v>
      </c>
      <c r="I83" s="73">
        <v>48</v>
      </c>
      <c r="J83" s="73">
        <v>137</v>
      </c>
      <c r="K83" s="73">
        <v>325</v>
      </c>
      <c r="L83" s="73">
        <v>810</v>
      </c>
      <c r="M83" s="73">
        <v>1336</v>
      </c>
      <c r="N83" s="73">
        <v>1900</v>
      </c>
      <c r="O83" s="73">
        <v>2700</v>
      </c>
      <c r="P83" s="73">
        <v>3252</v>
      </c>
      <c r="Q83" s="73">
        <v>3198</v>
      </c>
      <c r="R83" s="73">
        <v>2873</v>
      </c>
      <c r="S83" s="73">
        <v>2032</v>
      </c>
      <c r="T83" s="73">
        <v>1704</v>
      </c>
      <c r="U83" s="73">
        <v>0</v>
      </c>
      <c r="V83" s="73">
        <v>20334</v>
      </c>
      <c r="X83" s="88">
        <v>1976</v>
      </c>
      <c r="Y83" s="73">
        <v>0</v>
      </c>
      <c r="Z83" s="73">
        <v>0</v>
      </c>
      <c r="AA83" s="73">
        <v>0</v>
      </c>
      <c r="AB83" s="73">
        <v>0</v>
      </c>
      <c r="AC83" s="73">
        <v>2</v>
      </c>
      <c r="AD83" s="73">
        <v>7</v>
      </c>
      <c r="AE83" s="73">
        <v>15</v>
      </c>
      <c r="AF83" s="73">
        <v>37</v>
      </c>
      <c r="AG83" s="73">
        <v>84</v>
      </c>
      <c r="AH83" s="73">
        <v>148</v>
      </c>
      <c r="AI83" s="73">
        <v>326</v>
      </c>
      <c r="AJ83" s="73">
        <v>548</v>
      </c>
      <c r="AK83" s="73">
        <v>955</v>
      </c>
      <c r="AL83" s="73">
        <v>1470</v>
      </c>
      <c r="AM83" s="73">
        <v>1905</v>
      </c>
      <c r="AN83" s="73">
        <v>2484</v>
      </c>
      <c r="AO83" s="73">
        <v>2432</v>
      </c>
      <c r="AP83" s="73">
        <v>3099</v>
      </c>
      <c r="AQ83" s="73">
        <v>0</v>
      </c>
      <c r="AR83" s="73">
        <v>13512</v>
      </c>
      <c r="AT83" s="88">
        <v>1976</v>
      </c>
      <c r="AU83" s="73">
        <v>0</v>
      </c>
      <c r="AV83" s="73">
        <v>0</v>
      </c>
      <c r="AW83" s="73">
        <v>1</v>
      </c>
      <c r="AX83" s="73">
        <v>0</v>
      </c>
      <c r="AY83" s="73">
        <v>3</v>
      </c>
      <c r="AZ83" s="73">
        <v>24</v>
      </c>
      <c r="BA83" s="73">
        <v>63</v>
      </c>
      <c r="BB83" s="73">
        <v>174</v>
      </c>
      <c r="BC83" s="73">
        <v>409</v>
      </c>
      <c r="BD83" s="73">
        <v>958</v>
      </c>
      <c r="BE83" s="73">
        <v>1662</v>
      </c>
      <c r="BF83" s="73">
        <v>2448</v>
      </c>
      <c r="BG83" s="73">
        <v>3655</v>
      </c>
      <c r="BH83" s="73">
        <v>4722</v>
      </c>
      <c r="BI83" s="73">
        <v>5103</v>
      </c>
      <c r="BJ83" s="73">
        <v>5357</v>
      </c>
      <c r="BK83" s="73">
        <v>4464</v>
      </c>
      <c r="BL83" s="73">
        <v>4803</v>
      </c>
      <c r="BM83" s="73">
        <v>0</v>
      </c>
      <c r="BN83" s="73">
        <v>33846</v>
      </c>
      <c r="BP83" s="88">
        <v>1976</v>
      </c>
    </row>
    <row r="84" spans="2:68">
      <c r="B84" s="88">
        <v>1977</v>
      </c>
      <c r="C84" s="73">
        <v>0</v>
      </c>
      <c r="D84" s="73">
        <v>0</v>
      </c>
      <c r="E84" s="73">
        <v>1</v>
      </c>
      <c r="F84" s="73">
        <v>0</v>
      </c>
      <c r="G84" s="73">
        <v>2</v>
      </c>
      <c r="H84" s="73">
        <v>14</v>
      </c>
      <c r="I84" s="73">
        <v>58</v>
      </c>
      <c r="J84" s="73">
        <v>160</v>
      </c>
      <c r="K84" s="73">
        <v>300</v>
      </c>
      <c r="L84" s="73">
        <v>766</v>
      </c>
      <c r="M84" s="73">
        <v>1318</v>
      </c>
      <c r="N84" s="73">
        <v>1850</v>
      </c>
      <c r="O84" s="73">
        <v>2605</v>
      </c>
      <c r="P84" s="73">
        <v>3161</v>
      </c>
      <c r="Q84" s="73">
        <v>3151</v>
      </c>
      <c r="R84" s="73">
        <v>2676</v>
      </c>
      <c r="S84" s="73">
        <v>1802</v>
      </c>
      <c r="T84" s="73">
        <v>1484</v>
      </c>
      <c r="U84" s="73">
        <v>4</v>
      </c>
      <c r="V84" s="73">
        <v>19352</v>
      </c>
      <c r="X84" s="88">
        <v>1977</v>
      </c>
      <c r="Y84" s="73">
        <v>1</v>
      </c>
      <c r="Z84" s="73">
        <v>0</v>
      </c>
      <c r="AA84" s="73">
        <v>0</v>
      </c>
      <c r="AB84" s="73">
        <v>0</v>
      </c>
      <c r="AC84" s="73">
        <v>1</v>
      </c>
      <c r="AD84" s="73">
        <v>3</v>
      </c>
      <c r="AE84" s="73">
        <v>10</v>
      </c>
      <c r="AF84" s="73">
        <v>33</v>
      </c>
      <c r="AG84" s="73">
        <v>77</v>
      </c>
      <c r="AH84" s="73">
        <v>152</v>
      </c>
      <c r="AI84" s="73">
        <v>323</v>
      </c>
      <c r="AJ84" s="73">
        <v>531</v>
      </c>
      <c r="AK84" s="73">
        <v>944</v>
      </c>
      <c r="AL84" s="73">
        <v>1387</v>
      </c>
      <c r="AM84" s="73">
        <v>1940</v>
      </c>
      <c r="AN84" s="73">
        <v>2491</v>
      </c>
      <c r="AO84" s="73">
        <v>2481</v>
      </c>
      <c r="AP84" s="73">
        <v>2948</v>
      </c>
      <c r="AQ84" s="73">
        <v>1</v>
      </c>
      <c r="AR84" s="73">
        <v>13323</v>
      </c>
      <c r="AT84" s="88">
        <v>1977</v>
      </c>
      <c r="AU84" s="73">
        <v>1</v>
      </c>
      <c r="AV84" s="73">
        <v>0</v>
      </c>
      <c r="AW84" s="73">
        <v>1</v>
      </c>
      <c r="AX84" s="73">
        <v>0</v>
      </c>
      <c r="AY84" s="73">
        <v>3</v>
      </c>
      <c r="AZ84" s="73">
        <v>17</v>
      </c>
      <c r="BA84" s="73">
        <v>68</v>
      </c>
      <c r="BB84" s="73">
        <v>193</v>
      </c>
      <c r="BC84" s="73">
        <v>377</v>
      </c>
      <c r="BD84" s="73">
        <v>918</v>
      </c>
      <c r="BE84" s="73">
        <v>1641</v>
      </c>
      <c r="BF84" s="73">
        <v>2381</v>
      </c>
      <c r="BG84" s="73">
        <v>3549</v>
      </c>
      <c r="BH84" s="73">
        <v>4548</v>
      </c>
      <c r="BI84" s="73">
        <v>5091</v>
      </c>
      <c r="BJ84" s="73">
        <v>5167</v>
      </c>
      <c r="BK84" s="73">
        <v>4283</v>
      </c>
      <c r="BL84" s="73">
        <v>4432</v>
      </c>
      <c r="BM84" s="73">
        <v>5</v>
      </c>
      <c r="BN84" s="73">
        <v>32675</v>
      </c>
      <c r="BP84" s="88">
        <v>1977</v>
      </c>
    </row>
    <row r="85" spans="2:68">
      <c r="B85" s="88">
        <v>1978</v>
      </c>
      <c r="C85" s="73">
        <v>0</v>
      </c>
      <c r="D85" s="73">
        <v>0</v>
      </c>
      <c r="E85" s="73">
        <v>0</v>
      </c>
      <c r="F85" s="73">
        <v>1</v>
      </c>
      <c r="G85" s="73">
        <v>5</v>
      </c>
      <c r="H85" s="73">
        <v>20</v>
      </c>
      <c r="I85" s="73">
        <v>47</v>
      </c>
      <c r="J85" s="73">
        <v>112</v>
      </c>
      <c r="K85" s="73">
        <v>302</v>
      </c>
      <c r="L85" s="73">
        <v>618</v>
      </c>
      <c r="M85" s="73">
        <v>1253</v>
      </c>
      <c r="N85" s="73">
        <v>1854</v>
      </c>
      <c r="O85" s="73">
        <v>2480</v>
      </c>
      <c r="P85" s="73">
        <v>3154</v>
      </c>
      <c r="Q85" s="73">
        <v>3083</v>
      </c>
      <c r="R85" s="73">
        <v>2824</v>
      </c>
      <c r="S85" s="73">
        <v>1804</v>
      </c>
      <c r="T85" s="73">
        <v>1606</v>
      </c>
      <c r="U85" s="73">
        <v>0</v>
      </c>
      <c r="V85" s="73">
        <v>19163</v>
      </c>
      <c r="X85" s="88">
        <v>1978</v>
      </c>
      <c r="Y85" s="73">
        <v>0</v>
      </c>
      <c r="Z85" s="73">
        <v>0</v>
      </c>
      <c r="AA85" s="73">
        <v>0</v>
      </c>
      <c r="AB85" s="73">
        <v>1</v>
      </c>
      <c r="AC85" s="73">
        <v>2</v>
      </c>
      <c r="AD85" s="73">
        <v>4</v>
      </c>
      <c r="AE85" s="73">
        <v>12</v>
      </c>
      <c r="AF85" s="73">
        <v>26</v>
      </c>
      <c r="AG85" s="73">
        <v>73</v>
      </c>
      <c r="AH85" s="73">
        <v>143</v>
      </c>
      <c r="AI85" s="73">
        <v>297</v>
      </c>
      <c r="AJ85" s="73">
        <v>521</v>
      </c>
      <c r="AK85" s="73">
        <v>916</v>
      </c>
      <c r="AL85" s="73">
        <v>1449</v>
      </c>
      <c r="AM85" s="73">
        <v>1918</v>
      </c>
      <c r="AN85" s="73">
        <v>2404</v>
      </c>
      <c r="AO85" s="73">
        <v>2431</v>
      </c>
      <c r="AP85" s="73">
        <v>3170</v>
      </c>
      <c r="AQ85" s="73">
        <v>2</v>
      </c>
      <c r="AR85" s="73">
        <v>13369</v>
      </c>
      <c r="AT85" s="88">
        <v>1978</v>
      </c>
      <c r="AU85" s="73">
        <v>0</v>
      </c>
      <c r="AV85" s="73">
        <v>0</v>
      </c>
      <c r="AW85" s="73">
        <v>0</v>
      </c>
      <c r="AX85" s="73">
        <v>2</v>
      </c>
      <c r="AY85" s="73">
        <v>7</v>
      </c>
      <c r="AZ85" s="73">
        <v>24</v>
      </c>
      <c r="BA85" s="73">
        <v>59</v>
      </c>
      <c r="BB85" s="73">
        <v>138</v>
      </c>
      <c r="BC85" s="73">
        <v>375</v>
      </c>
      <c r="BD85" s="73">
        <v>761</v>
      </c>
      <c r="BE85" s="73">
        <v>1550</v>
      </c>
      <c r="BF85" s="73">
        <v>2375</v>
      </c>
      <c r="BG85" s="73">
        <v>3396</v>
      </c>
      <c r="BH85" s="73">
        <v>4603</v>
      </c>
      <c r="BI85" s="73">
        <v>5001</v>
      </c>
      <c r="BJ85" s="73">
        <v>5228</v>
      </c>
      <c r="BK85" s="73">
        <v>4235</v>
      </c>
      <c r="BL85" s="73">
        <v>4776</v>
      </c>
      <c r="BM85" s="73">
        <v>2</v>
      </c>
      <c r="BN85" s="73">
        <v>32532</v>
      </c>
      <c r="BP85" s="88">
        <v>1978</v>
      </c>
    </row>
    <row r="86" spans="2:68">
      <c r="B86" s="89">
        <v>1979</v>
      </c>
      <c r="C86" s="73">
        <v>0</v>
      </c>
      <c r="D86" s="73">
        <v>1</v>
      </c>
      <c r="E86" s="73">
        <v>0</v>
      </c>
      <c r="F86" s="73">
        <v>2</v>
      </c>
      <c r="G86" s="73">
        <v>3</v>
      </c>
      <c r="H86" s="73">
        <v>17</v>
      </c>
      <c r="I86" s="73">
        <v>44</v>
      </c>
      <c r="J86" s="73">
        <v>136</v>
      </c>
      <c r="K86" s="73">
        <v>295</v>
      </c>
      <c r="L86" s="73">
        <v>549</v>
      </c>
      <c r="M86" s="73">
        <v>1188</v>
      </c>
      <c r="N86" s="73">
        <v>1784</v>
      </c>
      <c r="O86" s="73">
        <v>2344</v>
      </c>
      <c r="P86" s="73">
        <v>3127</v>
      </c>
      <c r="Q86" s="73">
        <v>3155</v>
      </c>
      <c r="R86" s="73">
        <v>2707</v>
      </c>
      <c r="S86" s="73">
        <v>1688</v>
      </c>
      <c r="T86" s="73">
        <v>1474</v>
      </c>
      <c r="U86" s="73">
        <v>5</v>
      </c>
      <c r="V86" s="73">
        <v>18519</v>
      </c>
      <c r="X86" s="89">
        <v>1979</v>
      </c>
      <c r="Y86" s="73">
        <v>0</v>
      </c>
      <c r="Z86" s="73">
        <v>0</v>
      </c>
      <c r="AA86" s="73">
        <v>0</v>
      </c>
      <c r="AB86" s="73">
        <v>0</v>
      </c>
      <c r="AC86" s="73">
        <v>1</v>
      </c>
      <c r="AD86" s="73">
        <v>2</v>
      </c>
      <c r="AE86" s="73">
        <v>10</v>
      </c>
      <c r="AF86" s="73">
        <v>26</v>
      </c>
      <c r="AG86" s="73">
        <v>59</v>
      </c>
      <c r="AH86" s="73">
        <v>134</v>
      </c>
      <c r="AI86" s="73">
        <v>245</v>
      </c>
      <c r="AJ86" s="73">
        <v>520</v>
      </c>
      <c r="AK86" s="73">
        <v>820</v>
      </c>
      <c r="AL86" s="73">
        <v>1354</v>
      </c>
      <c r="AM86" s="73">
        <v>1865</v>
      </c>
      <c r="AN86" s="73">
        <v>2236</v>
      </c>
      <c r="AO86" s="73">
        <v>2214</v>
      </c>
      <c r="AP86" s="73">
        <v>2932</v>
      </c>
      <c r="AQ86" s="73">
        <v>0</v>
      </c>
      <c r="AR86" s="73">
        <v>12418</v>
      </c>
      <c r="AT86" s="89">
        <v>1979</v>
      </c>
      <c r="AU86" s="73">
        <v>0</v>
      </c>
      <c r="AV86" s="73">
        <v>1</v>
      </c>
      <c r="AW86" s="73">
        <v>0</v>
      </c>
      <c r="AX86" s="73">
        <v>2</v>
      </c>
      <c r="AY86" s="73">
        <v>4</v>
      </c>
      <c r="AZ86" s="73">
        <v>19</v>
      </c>
      <c r="BA86" s="73">
        <v>54</v>
      </c>
      <c r="BB86" s="73">
        <v>162</v>
      </c>
      <c r="BC86" s="73">
        <v>354</v>
      </c>
      <c r="BD86" s="73">
        <v>683</v>
      </c>
      <c r="BE86" s="73">
        <v>1433</v>
      </c>
      <c r="BF86" s="73">
        <v>2304</v>
      </c>
      <c r="BG86" s="73">
        <v>3164</v>
      </c>
      <c r="BH86" s="73">
        <v>4481</v>
      </c>
      <c r="BI86" s="73">
        <v>5020</v>
      </c>
      <c r="BJ86" s="73">
        <v>4943</v>
      </c>
      <c r="BK86" s="73">
        <v>3902</v>
      </c>
      <c r="BL86" s="73">
        <v>4406</v>
      </c>
      <c r="BM86" s="73">
        <v>5</v>
      </c>
      <c r="BN86" s="73">
        <v>30937</v>
      </c>
      <c r="BP86" s="89">
        <v>1979</v>
      </c>
    </row>
    <row r="87" spans="2:68">
      <c r="B87" s="89">
        <v>1980</v>
      </c>
      <c r="C87" s="73">
        <v>0</v>
      </c>
      <c r="D87" s="73">
        <v>0</v>
      </c>
      <c r="E87" s="73">
        <v>0</v>
      </c>
      <c r="F87" s="73">
        <v>1</v>
      </c>
      <c r="G87" s="73">
        <v>4</v>
      </c>
      <c r="H87" s="73">
        <v>16</v>
      </c>
      <c r="I87" s="73">
        <v>52</v>
      </c>
      <c r="J87" s="73">
        <v>106</v>
      </c>
      <c r="K87" s="73">
        <v>268</v>
      </c>
      <c r="L87" s="73">
        <v>570</v>
      </c>
      <c r="M87" s="73">
        <v>1112</v>
      </c>
      <c r="N87" s="73">
        <v>1659</v>
      </c>
      <c r="O87" s="73">
        <v>2189</v>
      </c>
      <c r="P87" s="73">
        <v>3081</v>
      </c>
      <c r="Q87" s="73">
        <v>3092</v>
      </c>
      <c r="R87" s="73">
        <v>2801</v>
      </c>
      <c r="S87" s="73">
        <v>1845</v>
      </c>
      <c r="T87" s="73">
        <v>1506</v>
      </c>
      <c r="U87" s="73">
        <v>8</v>
      </c>
      <c r="V87" s="73">
        <v>18310</v>
      </c>
      <c r="X87" s="89">
        <v>1980</v>
      </c>
      <c r="Y87" s="73">
        <v>0</v>
      </c>
      <c r="Z87" s="73">
        <v>0</v>
      </c>
      <c r="AA87" s="73">
        <v>0</v>
      </c>
      <c r="AB87" s="73">
        <v>0</v>
      </c>
      <c r="AC87" s="73">
        <v>0</v>
      </c>
      <c r="AD87" s="73">
        <v>2</v>
      </c>
      <c r="AE87" s="73">
        <v>10</v>
      </c>
      <c r="AF87" s="73">
        <v>28</v>
      </c>
      <c r="AG87" s="73">
        <v>58</v>
      </c>
      <c r="AH87" s="73">
        <v>97</v>
      </c>
      <c r="AI87" s="73">
        <v>269</v>
      </c>
      <c r="AJ87" s="73">
        <v>479</v>
      </c>
      <c r="AK87" s="73">
        <v>773</v>
      </c>
      <c r="AL87" s="73">
        <v>1359</v>
      </c>
      <c r="AM87" s="73">
        <v>1788</v>
      </c>
      <c r="AN87" s="73">
        <v>2230</v>
      </c>
      <c r="AO87" s="73">
        <v>2322</v>
      </c>
      <c r="AP87" s="73">
        <v>3002</v>
      </c>
      <c r="AQ87" s="73">
        <v>1</v>
      </c>
      <c r="AR87" s="73">
        <v>12418</v>
      </c>
      <c r="AT87" s="89">
        <v>1980</v>
      </c>
      <c r="AU87" s="73">
        <v>0</v>
      </c>
      <c r="AV87" s="73">
        <v>0</v>
      </c>
      <c r="AW87" s="73">
        <v>0</v>
      </c>
      <c r="AX87" s="73">
        <v>1</v>
      </c>
      <c r="AY87" s="73">
        <v>4</v>
      </c>
      <c r="AZ87" s="73">
        <v>18</v>
      </c>
      <c r="BA87" s="73">
        <v>62</v>
      </c>
      <c r="BB87" s="73">
        <v>134</v>
      </c>
      <c r="BC87" s="73">
        <v>326</v>
      </c>
      <c r="BD87" s="73">
        <v>667</v>
      </c>
      <c r="BE87" s="73">
        <v>1381</v>
      </c>
      <c r="BF87" s="73">
        <v>2138</v>
      </c>
      <c r="BG87" s="73">
        <v>2962</v>
      </c>
      <c r="BH87" s="73">
        <v>4440</v>
      </c>
      <c r="BI87" s="73">
        <v>4880</v>
      </c>
      <c r="BJ87" s="73">
        <v>5031</v>
      </c>
      <c r="BK87" s="73">
        <v>4167</v>
      </c>
      <c r="BL87" s="73">
        <v>4508</v>
      </c>
      <c r="BM87" s="73">
        <v>9</v>
      </c>
      <c r="BN87" s="73">
        <v>30728</v>
      </c>
      <c r="BP87" s="89">
        <v>1980</v>
      </c>
    </row>
    <row r="88" spans="2:68">
      <c r="B88" s="89">
        <v>1981</v>
      </c>
      <c r="C88" s="73">
        <v>0</v>
      </c>
      <c r="D88" s="73">
        <v>0</v>
      </c>
      <c r="E88" s="73">
        <v>0</v>
      </c>
      <c r="F88" s="73">
        <v>2</v>
      </c>
      <c r="G88" s="73">
        <v>3</v>
      </c>
      <c r="H88" s="73">
        <v>15</v>
      </c>
      <c r="I88" s="73">
        <v>42</v>
      </c>
      <c r="J88" s="73">
        <v>107</v>
      </c>
      <c r="K88" s="73">
        <v>238</v>
      </c>
      <c r="L88" s="73">
        <v>530</v>
      </c>
      <c r="M88" s="73">
        <v>1031</v>
      </c>
      <c r="N88" s="73">
        <v>1700</v>
      </c>
      <c r="O88" s="73">
        <v>2216</v>
      </c>
      <c r="P88" s="73">
        <v>3113</v>
      </c>
      <c r="Q88" s="73">
        <v>3284</v>
      </c>
      <c r="R88" s="73">
        <v>2895</v>
      </c>
      <c r="S88" s="73">
        <v>1892</v>
      </c>
      <c r="T88" s="73">
        <v>1594</v>
      </c>
      <c r="U88" s="73">
        <v>8</v>
      </c>
      <c r="V88" s="73">
        <v>18670</v>
      </c>
      <c r="X88" s="89">
        <v>1981</v>
      </c>
      <c r="Y88" s="73">
        <v>0</v>
      </c>
      <c r="Z88" s="73">
        <v>0</v>
      </c>
      <c r="AA88" s="73">
        <v>1</v>
      </c>
      <c r="AB88" s="73">
        <v>0</v>
      </c>
      <c r="AC88" s="73">
        <v>1</v>
      </c>
      <c r="AD88" s="73">
        <v>5</v>
      </c>
      <c r="AE88" s="73">
        <v>4</v>
      </c>
      <c r="AF88" s="73">
        <v>29</v>
      </c>
      <c r="AG88" s="73">
        <v>59</v>
      </c>
      <c r="AH88" s="73">
        <v>137</v>
      </c>
      <c r="AI88" s="73">
        <v>211</v>
      </c>
      <c r="AJ88" s="73">
        <v>469</v>
      </c>
      <c r="AK88" s="73">
        <v>818</v>
      </c>
      <c r="AL88" s="73">
        <v>1403</v>
      </c>
      <c r="AM88" s="73">
        <v>1863</v>
      </c>
      <c r="AN88" s="73">
        <v>2186</v>
      </c>
      <c r="AO88" s="73">
        <v>2360</v>
      </c>
      <c r="AP88" s="73">
        <v>3216</v>
      </c>
      <c r="AQ88" s="73">
        <v>1</v>
      </c>
      <c r="AR88" s="73">
        <v>12763</v>
      </c>
      <c r="AT88" s="89">
        <v>1981</v>
      </c>
      <c r="AU88" s="73">
        <v>0</v>
      </c>
      <c r="AV88" s="73">
        <v>0</v>
      </c>
      <c r="AW88" s="73">
        <v>1</v>
      </c>
      <c r="AX88" s="73">
        <v>2</v>
      </c>
      <c r="AY88" s="73">
        <v>4</v>
      </c>
      <c r="AZ88" s="73">
        <v>20</v>
      </c>
      <c r="BA88" s="73">
        <v>46</v>
      </c>
      <c r="BB88" s="73">
        <v>136</v>
      </c>
      <c r="BC88" s="73">
        <v>297</v>
      </c>
      <c r="BD88" s="73">
        <v>667</v>
      </c>
      <c r="BE88" s="73">
        <v>1242</v>
      </c>
      <c r="BF88" s="73">
        <v>2169</v>
      </c>
      <c r="BG88" s="73">
        <v>3034</v>
      </c>
      <c r="BH88" s="73">
        <v>4516</v>
      </c>
      <c r="BI88" s="73">
        <v>5147</v>
      </c>
      <c r="BJ88" s="73">
        <v>5081</v>
      </c>
      <c r="BK88" s="73">
        <v>4252</v>
      </c>
      <c r="BL88" s="73">
        <v>4810</v>
      </c>
      <c r="BM88" s="73">
        <v>9</v>
      </c>
      <c r="BN88" s="73">
        <v>31433</v>
      </c>
      <c r="BP88" s="89">
        <v>1981</v>
      </c>
    </row>
    <row r="89" spans="2:68">
      <c r="B89" s="89">
        <v>1982</v>
      </c>
      <c r="C89" s="73">
        <v>2</v>
      </c>
      <c r="D89" s="73">
        <v>0</v>
      </c>
      <c r="E89" s="73">
        <v>0</v>
      </c>
      <c r="F89" s="73">
        <v>2</v>
      </c>
      <c r="G89" s="73">
        <v>4</v>
      </c>
      <c r="H89" s="73">
        <v>11</v>
      </c>
      <c r="I89" s="73">
        <v>55</v>
      </c>
      <c r="J89" s="73">
        <v>118</v>
      </c>
      <c r="K89" s="73">
        <v>258</v>
      </c>
      <c r="L89" s="73">
        <v>505</v>
      </c>
      <c r="M89" s="73">
        <v>986</v>
      </c>
      <c r="N89" s="73">
        <v>1651</v>
      </c>
      <c r="O89" s="73">
        <v>2173</v>
      </c>
      <c r="P89" s="73">
        <v>3044</v>
      </c>
      <c r="Q89" s="73">
        <v>3317</v>
      </c>
      <c r="R89" s="73">
        <v>3029</v>
      </c>
      <c r="S89" s="73">
        <v>2086</v>
      </c>
      <c r="T89" s="73">
        <v>1678</v>
      </c>
      <c r="U89" s="73">
        <v>4</v>
      </c>
      <c r="V89" s="73">
        <v>18923</v>
      </c>
      <c r="X89" s="89">
        <v>1982</v>
      </c>
      <c r="Y89" s="73">
        <v>0</v>
      </c>
      <c r="Z89" s="73">
        <v>0</v>
      </c>
      <c r="AA89" s="73">
        <v>0</v>
      </c>
      <c r="AB89" s="73">
        <v>0</v>
      </c>
      <c r="AC89" s="73">
        <v>2</v>
      </c>
      <c r="AD89" s="73">
        <v>5</v>
      </c>
      <c r="AE89" s="73">
        <v>12</v>
      </c>
      <c r="AF89" s="73">
        <v>25</v>
      </c>
      <c r="AG89" s="73">
        <v>54</v>
      </c>
      <c r="AH89" s="73">
        <v>116</v>
      </c>
      <c r="AI89" s="73">
        <v>232</v>
      </c>
      <c r="AJ89" s="73">
        <v>447</v>
      </c>
      <c r="AK89" s="73">
        <v>825</v>
      </c>
      <c r="AL89" s="73">
        <v>1337</v>
      </c>
      <c r="AM89" s="73">
        <v>1948</v>
      </c>
      <c r="AN89" s="73">
        <v>2439</v>
      </c>
      <c r="AO89" s="73">
        <v>2455</v>
      </c>
      <c r="AP89" s="73">
        <v>3525</v>
      </c>
      <c r="AQ89" s="73">
        <v>0</v>
      </c>
      <c r="AR89" s="73">
        <v>13422</v>
      </c>
      <c r="AT89" s="89">
        <v>1982</v>
      </c>
      <c r="AU89" s="73">
        <v>2</v>
      </c>
      <c r="AV89" s="73">
        <v>0</v>
      </c>
      <c r="AW89" s="73">
        <v>0</v>
      </c>
      <c r="AX89" s="73">
        <v>2</v>
      </c>
      <c r="AY89" s="73">
        <v>6</v>
      </c>
      <c r="AZ89" s="73">
        <v>16</v>
      </c>
      <c r="BA89" s="73">
        <v>67</v>
      </c>
      <c r="BB89" s="73">
        <v>143</v>
      </c>
      <c r="BC89" s="73">
        <v>312</v>
      </c>
      <c r="BD89" s="73">
        <v>621</v>
      </c>
      <c r="BE89" s="73">
        <v>1218</v>
      </c>
      <c r="BF89" s="73">
        <v>2098</v>
      </c>
      <c r="BG89" s="73">
        <v>2998</v>
      </c>
      <c r="BH89" s="73">
        <v>4381</v>
      </c>
      <c r="BI89" s="73">
        <v>5265</v>
      </c>
      <c r="BJ89" s="73">
        <v>5468</v>
      </c>
      <c r="BK89" s="73">
        <v>4541</v>
      </c>
      <c r="BL89" s="73">
        <v>5203</v>
      </c>
      <c r="BM89" s="73">
        <v>4</v>
      </c>
      <c r="BN89" s="73">
        <v>32345</v>
      </c>
      <c r="BP89" s="89">
        <v>1982</v>
      </c>
    </row>
    <row r="90" spans="2:68">
      <c r="B90" s="89">
        <v>1983</v>
      </c>
      <c r="C90" s="73">
        <v>0</v>
      </c>
      <c r="D90" s="73">
        <v>0</v>
      </c>
      <c r="E90" s="73">
        <v>0</v>
      </c>
      <c r="F90" s="73">
        <v>1</v>
      </c>
      <c r="G90" s="73">
        <v>8</v>
      </c>
      <c r="H90" s="73">
        <v>21</v>
      </c>
      <c r="I90" s="73">
        <v>41</v>
      </c>
      <c r="J90" s="73">
        <v>131</v>
      </c>
      <c r="K90" s="73">
        <v>241</v>
      </c>
      <c r="L90" s="73">
        <v>451</v>
      </c>
      <c r="M90" s="73">
        <v>925</v>
      </c>
      <c r="N90" s="73">
        <v>1601</v>
      </c>
      <c r="O90" s="73">
        <v>2191</v>
      </c>
      <c r="P90" s="73">
        <v>2820</v>
      </c>
      <c r="Q90" s="73">
        <v>3173</v>
      </c>
      <c r="R90" s="73">
        <v>2992</v>
      </c>
      <c r="S90" s="73">
        <v>2079</v>
      </c>
      <c r="T90" s="73">
        <v>1583</v>
      </c>
      <c r="U90" s="73">
        <v>3</v>
      </c>
      <c r="V90" s="73">
        <v>18261</v>
      </c>
      <c r="X90" s="89">
        <v>1983</v>
      </c>
      <c r="Y90" s="73">
        <v>0</v>
      </c>
      <c r="Z90" s="73">
        <v>0</v>
      </c>
      <c r="AA90" s="73">
        <v>0</v>
      </c>
      <c r="AB90" s="73">
        <v>2</v>
      </c>
      <c r="AC90" s="73">
        <v>3</v>
      </c>
      <c r="AD90" s="73">
        <v>7</v>
      </c>
      <c r="AE90" s="73">
        <v>6</v>
      </c>
      <c r="AF90" s="73">
        <v>25</v>
      </c>
      <c r="AG90" s="73">
        <v>58</v>
      </c>
      <c r="AH90" s="73">
        <v>107</v>
      </c>
      <c r="AI90" s="73">
        <v>229</v>
      </c>
      <c r="AJ90" s="73">
        <v>449</v>
      </c>
      <c r="AK90" s="73">
        <v>761</v>
      </c>
      <c r="AL90" s="73">
        <v>1275</v>
      </c>
      <c r="AM90" s="73">
        <v>1983</v>
      </c>
      <c r="AN90" s="73">
        <v>2384</v>
      </c>
      <c r="AO90" s="73">
        <v>2490</v>
      </c>
      <c r="AP90" s="73">
        <v>3346</v>
      </c>
      <c r="AQ90" s="73">
        <v>2</v>
      </c>
      <c r="AR90" s="73">
        <v>13127</v>
      </c>
      <c r="AT90" s="89">
        <v>1983</v>
      </c>
      <c r="AU90" s="73">
        <v>0</v>
      </c>
      <c r="AV90" s="73">
        <v>0</v>
      </c>
      <c r="AW90" s="73">
        <v>0</v>
      </c>
      <c r="AX90" s="73">
        <v>3</v>
      </c>
      <c r="AY90" s="73">
        <v>11</v>
      </c>
      <c r="AZ90" s="73">
        <v>28</v>
      </c>
      <c r="BA90" s="73">
        <v>47</v>
      </c>
      <c r="BB90" s="73">
        <v>156</v>
      </c>
      <c r="BC90" s="73">
        <v>299</v>
      </c>
      <c r="BD90" s="73">
        <v>558</v>
      </c>
      <c r="BE90" s="73">
        <v>1154</v>
      </c>
      <c r="BF90" s="73">
        <v>2050</v>
      </c>
      <c r="BG90" s="73">
        <v>2952</v>
      </c>
      <c r="BH90" s="73">
        <v>4095</v>
      </c>
      <c r="BI90" s="73">
        <v>5156</v>
      </c>
      <c r="BJ90" s="73">
        <v>5376</v>
      </c>
      <c r="BK90" s="73">
        <v>4569</v>
      </c>
      <c r="BL90" s="73">
        <v>4929</v>
      </c>
      <c r="BM90" s="73">
        <v>5</v>
      </c>
      <c r="BN90" s="73">
        <v>31388</v>
      </c>
      <c r="BP90" s="89">
        <v>1983</v>
      </c>
    </row>
    <row r="91" spans="2:68">
      <c r="B91" s="89">
        <v>1984</v>
      </c>
      <c r="C91" s="73">
        <v>0</v>
      </c>
      <c r="D91" s="73">
        <v>0</v>
      </c>
      <c r="E91" s="73">
        <v>1</v>
      </c>
      <c r="F91" s="73">
        <v>0</v>
      </c>
      <c r="G91" s="73">
        <v>4</v>
      </c>
      <c r="H91" s="73">
        <v>13</v>
      </c>
      <c r="I91" s="73">
        <v>65</v>
      </c>
      <c r="J91" s="73">
        <v>123</v>
      </c>
      <c r="K91" s="73">
        <v>275</v>
      </c>
      <c r="L91" s="73">
        <v>457</v>
      </c>
      <c r="M91" s="73">
        <v>756</v>
      </c>
      <c r="N91" s="73">
        <v>1518</v>
      </c>
      <c r="O91" s="73">
        <v>2153</v>
      </c>
      <c r="P91" s="73">
        <v>2511</v>
      </c>
      <c r="Q91" s="73">
        <v>3310</v>
      </c>
      <c r="R91" s="73">
        <v>2909</v>
      </c>
      <c r="S91" s="73">
        <v>2114</v>
      </c>
      <c r="T91" s="73">
        <v>1652</v>
      </c>
      <c r="U91" s="73">
        <v>6</v>
      </c>
      <c r="V91" s="73">
        <v>17867</v>
      </c>
      <c r="X91" s="89">
        <v>1984</v>
      </c>
      <c r="Y91" s="73">
        <v>0</v>
      </c>
      <c r="Z91" s="73">
        <v>0</v>
      </c>
      <c r="AA91" s="73">
        <v>0</v>
      </c>
      <c r="AB91" s="73">
        <v>0</v>
      </c>
      <c r="AC91" s="73">
        <v>3</v>
      </c>
      <c r="AD91" s="73">
        <v>3</v>
      </c>
      <c r="AE91" s="73">
        <v>7</v>
      </c>
      <c r="AF91" s="73">
        <v>20</v>
      </c>
      <c r="AG91" s="73">
        <v>50</v>
      </c>
      <c r="AH91" s="73">
        <v>90</v>
      </c>
      <c r="AI91" s="73">
        <v>175</v>
      </c>
      <c r="AJ91" s="73">
        <v>374</v>
      </c>
      <c r="AK91" s="73">
        <v>802</v>
      </c>
      <c r="AL91" s="73">
        <v>1283</v>
      </c>
      <c r="AM91" s="73">
        <v>1925</v>
      </c>
      <c r="AN91" s="73">
        <v>2344</v>
      </c>
      <c r="AO91" s="73">
        <v>2589</v>
      </c>
      <c r="AP91" s="73">
        <v>3417</v>
      </c>
      <c r="AQ91" s="73">
        <v>2</v>
      </c>
      <c r="AR91" s="73">
        <v>13084</v>
      </c>
      <c r="AT91" s="89">
        <v>1984</v>
      </c>
      <c r="AU91" s="73">
        <v>0</v>
      </c>
      <c r="AV91" s="73">
        <v>0</v>
      </c>
      <c r="AW91" s="73">
        <v>1</v>
      </c>
      <c r="AX91" s="73">
        <v>0</v>
      </c>
      <c r="AY91" s="73">
        <v>7</v>
      </c>
      <c r="AZ91" s="73">
        <v>16</v>
      </c>
      <c r="BA91" s="73">
        <v>72</v>
      </c>
      <c r="BB91" s="73">
        <v>143</v>
      </c>
      <c r="BC91" s="73">
        <v>325</v>
      </c>
      <c r="BD91" s="73">
        <v>547</v>
      </c>
      <c r="BE91" s="73">
        <v>931</v>
      </c>
      <c r="BF91" s="73">
        <v>1892</v>
      </c>
      <c r="BG91" s="73">
        <v>2955</v>
      </c>
      <c r="BH91" s="73">
        <v>3794</v>
      </c>
      <c r="BI91" s="73">
        <v>5235</v>
      </c>
      <c r="BJ91" s="73">
        <v>5253</v>
      </c>
      <c r="BK91" s="73">
        <v>4703</v>
      </c>
      <c r="BL91" s="73">
        <v>5069</v>
      </c>
      <c r="BM91" s="73">
        <v>8</v>
      </c>
      <c r="BN91" s="73">
        <v>30951</v>
      </c>
      <c r="BP91" s="89">
        <v>1984</v>
      </c>
    </row>
    <row r="92" spans="2:68">
      <c r="B92" s="89">
        <v>1985</v>
      </c>
      <c r="C92" s="73">
        <v>0</v>
      </c>
      <c r="D92" s="73">
        <v>0</v>
      </c>
      <c r="E92" s="73">
        <v>0</v>
      </c>
      <c r="F92" s="73">
        <v>1</v>
      </c>
      <c r="G92" s="73">
        <v>3</v>
      </c>
      <c r="H92" s="73">
        <v>16</v>
      </c>
      <c r="I92" s="73">
        <v>37</v>
      </c>
      <c r="J92" s="73">
        <v>108</v>
      </c>
      <c r="K92" s="73">
        <v>240</v>
      </c>
      <c r="L92" s="73">
        <v>428</v>
      </c>
      <c r="M92" s="73">
        <v>808</v>
      </c>
      <c r="N92" s="73">
        <v>1459</v>
      </c>
      <c r="O92" s="73">
        <v>2129</v>
      </c>
      <c r="P92" s="73">
        <v>2635</v>
      </c>
      <c r="Q92" s="73">
        <v>3378</v>
      </c>
      <c r="R92" s="73">
        <v>3186</v>
      </c>
      <c r="S92" s="73">
        <v>2324</v>
      </c>
      <c r="T92" s="73">
        <v>1881</v>
      </c>
      <c r="U92" s="73">
        <v>8</v>
      </c>
      <c r="V92" s="73">
        <v>18641</v>
      </c>
      <c r="X92" s="89">
        <v>1985</v>
      </c>
      <c r="Y92" s="73">
        <v>0</v>
      </c>
      <c r="Z92" s="73">
        <v>0</v>
      </c>
      <c r="AA92" s="73">
        <v>0</v>
      </c>
      <c r="AB92" s="73">
        <v>0</v>
      </c>
      <c r="AC92" s="73">
        <v>2</v>
      </c>
      <c r="AD92" s="73">
        <v>6</v>
      </c>
      <c r="AE92" s="73">
        <v>6</v>
      </c>
      <c r="AF92" s="73">
        <v>23</v>
      </c>
      <c r="AG92" s="73">
        <v>47</v>
      </c>
      <c r="AH92" s="73">
        <v>103</v>
      </c>
      <c r="AI92" s="73">
        <v>182</v>
      </c>
      <c r="AJ92" s="73">
        <v>365</v>
      </c>
      <c r="AK92" s="73">
        <v>749</v>
      </c>
      <c r="AL92" s="73">
        <v>1146</v>
      </c>
      <c r="AM92" s="73">
        <v>2093</v>
      </c>
      <c r="AN92" s="73">
        <v>2530</v>
      </c>
      <c r="AO92" s="73">
        <v>2811</v>
      </c>
      <c r="AP92" s="73">
        <v>3898</v>
      </c>
      <c r="AQ92" s="73">
        <v>1</v>
      </c>
      <c r="AR92" s="73">
        <v>13962</v>
      </c>
      <c r="AT92" s="89">
        <v>1985</v>
      </c>
      <c r="AU92" s="73">
        <v>0</v>
      </c>
      <c r="AV92" s="73">
        <v>0</v>
      </c>
      <c r="AW92" s="73">
        <v>0</v>
      </c>
      <c r="AX92" s="73">
        <v>1</v>
      </c>
      <c r="AY92" s="73">
        <v>5</v>
      </c>
      <c r="AZ92" s="73">
        <v>22</v>
      </c>
      <c r="BA92" s="73">
        <v>43</v>
      </c>
      <c r="BB92" s="73">
        <v>131</v>
      </c>
      <c r="BC92" s="73">
        <v>287</v>
      </c>
      <c r="BD92" s="73">
        <v>531</v>
      </c>
      <c r="BE92" s="73">
        <v>990</v>
      </c>
      <c r="BF92" s="73">
        <v>1824</v>
      </c>
      <c r="BG92" s="73">
        <v>2878</v>
      </c>
      <c r="BH92" s="73">
        <v>3781</v>
      </c>
      <c r="BI92" s="73">
        <v>5471</v>
      </c>
      <c r="BJ92" s="73">
        <v>5716</v>
      </c>
      <c r="BK92" s="73">
        <v>5135</v>
      </c>
      <c r="BL92" s="73">
        <v>5779</v>
      </c>
      <c r="BM92" s="73">
        <v>9</v>
      </c>
      <c r="BN92" s="73">
        <v>32603</v>
      </c>
      <c r="BP92" s="89">
        <v>1985</v>
      </c>
    </row>
    <row r="93" spans="2:68">
      <c r="B93" s="89">
        <v>1986</v>
      </c>
      <c r="C93" s="73">
        <v>0</v>
      </c>
      <c r="D93" s="73">
        <v>0</v>
      </c>
      <c r="E93" s="73">
        <v>0</v>
      </c>
      <c r="F93" s="73">
        <v>1</v>
      </c>
      <c r="G93" s="73">
        <v>5</v>
      </c>
      <c r="H93" s="73">
        <v>8</v>
      </c>
      <c r="I93" s="73">
        <v>40</v>
      </c>
      <c r="J93" s="73">
        <v>138</v>
      </c>
      <c r="K93" s="73">
        <v>261</v>
      </c>
      <c r="L93" s="73">
        <v>435</v>
      </c>
      <c r="M93" s="73">
        <v>726</v>
      </c>
      <c r="N93" s="73">
        <v>1331</v>
      </c>
      <c r="O93" s="73">
        <v>2148</v>
      </c>
      <c r="P93" s="73">
        <v>2529</v>
      </c>
      <c r="Q93" s="73">
        <v>3123</v>
      </c>
      <c r="R93" s="73">
        <v>3177</v>
      </c>
      <c r="S93" s="73">
        <v>2308</v>
      </c>
      <c r="T93" s="73">
        <v>1825</v>
      </c>
      <c r="U93" s="73">
        <v>2</v>
      </c>
      <c r="V93" s="73">
        <v>18057</v>
      </c>
      <c r="X93" s="89">
        <v>1986</v>
      </c>
      <c r="Y93" s="73">
        <v>0</v>
      </c>
      <c r="Z93" s="73">
        <v>0</v>
      </c>
      <c r="AA93" s="73">
        <v>0</v>
      </c>
      <c r="AB93" s="73">
        <v>0</v>
      </c>
      <c r="AC93" s="73">
        <v>0</v>
      </c>
      <c r="AD93" s="73">
        <v>6</v>
      </c>
      <c r="AE93" s="73">
        <v>8</v>
      </c>
      <c r="AF93" s="73">
        <v>18</v>
      </c>
      <c r="AG93" s="73">
        <v>42</v>
      </c>
      <c r="AH93" s="73">
        <v>92</v>
      </c>
      <c r="AI93" s="73">
        <v>181</v>
      </c>
      <c r="AJ93" s="73">
        <v>379</v>
      </c>
      <c r="AK93" s="73">
        <v>751</v>
      </c>
      <c r="AL93" s="73">
        <v>1243</v>
      </c>
      <c r="AM93" s="73">
        <v>1967</v>
      </c>
      <c r="AN93" s="73">
        <v>2608</v>
      </c>
      <c r="AO93" s="73">
        <v>2681</v>
      </c>
      <c r="AP93" s="73">
        <v>3970</v>
      </c>
      <c r="AQ93" s="73">
        <v>0</v>
      </c>
      <c r="AR93" s="73">
        <v>13946</v>
      </c>
      <c r="AT93" s="89">
        <v>1986</v>
      </c>
      <c r="AU93" s="73">
        <v>0</v>
      </c>
      <c r="AV93" s="73">
        <v>0</v>
      </c>
      <c r="AW93" s="73">
        <v>0</v>
      </c>
      <c r="AX93" s="73">
        <v>1</v>
      </c>
      <c r="AY93" s="73">
        <v>5</v>
      </c>
      <c r="AZ93" s="73">
        <v>14</v>
      </c>
      <c r="BA93" s="73">
        <v>48</v>
      </c>
      <c r="BB93" s="73">
        <v>156</v>
      </c>
      <c r="BC93" s="73">
        <v>303</v>
      </c>
      <c r="BD93" s="73">
        <v>527</v>
      </c>
      <c r="BE93" s="73">
        <v>907</v>
      </c>
      <c r="BF93" s="73">
        <v>1710</v>
      </c>
      <c r="BG93" s="73">
        <v>2899</v>
      </c>
      <c r="BH93" s="73">
        <v>3772</v>
      </c>
      <c r="BI93" s="73">
        <v>5090</v>
      </c>
      <c r="BJ93" s="73">
        <v>5785</v>
      </c>
      <c r="BK93" s="73">
        <v>4989</v>
      </c>
      <c r="BL93" s="73">
        <v>5795</v>
      </c>
      <c r="BM93" s="73">
        <v>2</v>
      </c>
      <c r="BN93" s="73">
        <v>32003</v>
      </c>
      <c r="BP93" s="89">
        <v>1986</v>
      </c>
    </row>
    <row r="94" spans="2:68">
      <c r="B94" s="89">
        <v>1987</v>
      </c>
      <c r="C94" s="73">
        <v>0</v>
      </c>
      <c r="D94" s="73">
        <v>0</v>
      </c>
      <c r="E94" s="73">
        <v>0</v>
      </c>
      <c r="F94" s="73">
        <v>2</v>
      </c>
      <c r="G94" s="73">
        <v>8</v>
      </c>
      <c r="H94" s="73">
        <v>17</v>
      </c>
      <c r="I94" s="73">
        <v>38</v>
      </c>
      <c r="J94" s="73">
        <v>103</v>
      </c>
      <c r="K94" s="73">
        <v>213</v>
      </c>
      <c r="L94" s="73">
        <v>433</v>
      </c>
      <c r="M94" s="73">
        <v>690</v>
      </c>
      <c r="N94" s="73">
        <v>1283</v>
      </c>
      <c r="O94" s="73">
        <v>1973</v>
      </c>
      <c r="P94" s="73">
        <v>2562</v>
      </c>
      <c r="Q94" s="73">
        <v>3193</v>
      </c>
      <c r="R94" s="73">
        <v>3174</v>
      </c>
      <c r="S94" s="73">
        <v>2364</v>
      </c>
      <c r="T94" s="73">
        <v>1930</v>
      </c>
      <c r="U94" s="73">
        <v>5</v>
      </c>
      <c r="V94" s="73">
        <v>17988</v>
      </c>
      <c r="X94" s="89">
        <v>1987</v>
      </c>
      <c r="Y94" s="73">
        <v>0</v>
      </c>
      <c r="Z94" s="73">
        <v>0</v>
      </c>
      <c r="AA94" s="73">
        <v>0</v>
      </c>
      <c r="AB94" s="73">
        <v>1</v>
      </c>
      <c r="AC94" s="73">
        <v>1</v>
      </c>
      <c r="AD94" s="73">
        <v>2</v>
      </c>
      <c r="AE94" s="73">
        <v>11</v>
      </c>
      <c r="AF94" s="73">
        <v>17</v>
      </c>
      <c r="AG94" s="73">
        <v>47</v>
      </c>
      <c r="AH94" s="73">
        <v>84</v>
      </c>
      <c r="AI94" s="73">
        <v>166</v>
      </c>
      <c r="AJ94" s="73">
        <v>346</v>
      </c>
      <c r="AK94" s="73">
        <v>647</v>
      </c>
      <c r="AL94" s="73">
        <v>1205</v>
      </c>
      <c r="AM94" s="73">
        <v>1962</v>
      </c>
      <c r="AN94" s="73">
        <v>2680</v>
      </c>
      <c r="AO94" s="73">
        <v>2799</v>
      </c>
      <c r="AP94" s="73">
        <v>4136</v>
      </c>
      <c r="AQ94" s="73">
        <v>1</v>
      </c>
      <c r="AR94" s="73">
        <v>14105</v>
      </c>
      <c r="AT94" s="89">
        <v>1987</v>
      </c>
      <c r="AU94" s="73">
        <v>0</v>
      </c>
      <c r="AV94" s="73">
        <v>0</v>
      </c>
      <c r="AW94" s="73">
        <v>0</v>
      </c>
      <c r="AX94" s="73">
        <v>3</v>
      </c>
      <c r="AY94" s="73">
        <v>9</v>
      </c>
      <c r="AZ94" s="73">
        <v>19</v>
      </c>
      <c r="BA94" s="73">
        <v>49</v>
      </c>
      <c r="BB94" s="73">
        <v>120</v>
      </c>
      <c r="BC94" s="73">
        <v>260</v>
      </c>
      <c r="BD94" s="73">
        <v>517</v>
      </c>
      <c r="BE94" s="73">
        <v>856</v>
      </c>
      <c r="BF94" s="73">
        <v>1629</v>
      </c>
      <c r="BG94" s="73">
        <v>2620</v>
      </c>
      <c r="BH94" s="73">
        <v>3767</v>
      </c>
      <c r="BI94" s="73">
        <v>5155</v>
      </c>
      <c r="BJ94" s="73">
        <v>5854</v>
      </c>
      <c r="BK94" s="73">
        <v>5163</v>
      </c>
      <c r="BL94" s="73">
        <v>6066</v>
      </c>
      <c r="BM94" s="73">
        <v>6</v>
      </c>
      <c r="BN94" s="73">
        <v>32093</v>
      </c>
      <c r="BP94" s="89">
        <v>1987</v>
      </c>
    </row>
    <row r="95" spans="2:68">
      <c r="B95" s="89">
        <v>1988</v>
      </c>
      <c r="C95" s="73">
        <v>0</v>
      </c>
      <c r="D95" s="73">
        <v>0</v>
      </c>
      <c r="E95" s="73">
        <v>0</v>
      </c>
      <c r="F95" s="73">
        <v>0</v>
      </c>
      <c r="G95" s="73">
        <v>5</v>
      </c>
      <c r="H95" s="73">
        <v>18</v>
      </c>
      <c r="I95" s="73">
        <v>41</v>
      </c>
      <c r="J95" s="73">
        <v>121</v>
      </c>
      <c r="K95" s="73">
        <v>267</v>
      </c>
      <c r="L95" s="73">
        <v>411</v>
      </c>
      <c r="M95" s="73">
        <v>653</v>
      </c>
      <c r="N95" s="73">
        <v>1163</v>
      </c>
      <c r="O95" s="73">
        <v>1889</v>
      </c>
      <c r="P95" s="73">
        <v>2651</v>
      </c>
      <c r="Q95" s="73">
        <v>3063</v>
      </c>
      <c r="R95" s="73">
        <v>3189</v>
      </c>
      <c r="S95" s="73">
        <v>2327</v>
      </c>
      <c r="T95" s="73">
        <v>1939</v>
      </c>
      <c r="U95" s="73">
        <v>0</v>
      </c>
      <c r="V95" s="73">
        <v>17737</v>
      </c>
      <c r="X95" s="89">
        <v>1988</v>
      </c>
      <c r="Y95" s="73">
        <v>0</v>
      </c>
      <c r="Z95" s="73">
        <v>0</v>
      </c>
      <c r="AA95" s="73">
        <v>0</v>
      </c>
      <c r="AB95" s="73">
        <v>0</v>
      </c>
      <c r="AC95" s="73">
        <v>3</v>
      </c>
      <c r="AD95" s="73">
        <v>1</v>
      </c>
      <c r="AE95" s="73">
        <v>7</v>
      </c>
      <c r="AF95" s="73">
        <v>14</v>
      </c>
      <c r="AG95" s="73">
        <v>38</v>
      </c>
      <c r="AH95" s="73">
        <v>63</v>
      </c>
      <c r="AI95" s="73">
        <v>159</v>
      </c>
      <c r="AJ95" s="73">
        <v>310</v>
      </c>
      <c r="AK95" s="73">
        <v>624</v>
      </c>
      <c r="AL95" s="73">
        <v>1160</v>
      </c>
      <c r="AM95" s="73">
        <v>1907</v>
      </c>
      <c r="AN95" s="73">
        <v>2545</v>
      </c>
      <c r="AO95" s="73">
        <v>2888</v>
      </c>
      <c r="AP95" s="73">
        <v>4128</v>
      </c>
      <c r="AQ95" s="73">
        <v>0</v>
      </c>
      <c r="AR95" s="73">
        <v>13847</v>
      </c>
      <c r="AT95" s="89">
        <v>1988</v>
      </c>
      <c r="AU95" s="73">
        <v>0</v>
      </c>
      <c r="AV95" s="73">
        <v>0</v>
      </c>
      <c r="AW95" s="73">
        <v>0</v>
      </c>
      <c r="AX95" s="73">
        <v>0</v>
      </c>
      <c r="AY95" s="73">
        <v>8</v>
      </c>
      <c r="AZ95" s="73">
        <v>19</v>
      </c>
      <c r="BA95" s="73">
        <v>48</v>
      </c>
      <c r="BB95" s="73">
        <v>135</v>
      </c>
      <c r="BC95" s="73">
        <v>305</v>
      </c>
      <c r="BD95" s="73">
        <v>474</v>
      </c>
      <c r="BE95" s="73">
        <v>812</v>
      </c>
      <c r="BF95" s="73">
        <v>1473</v>
      </c>
      <c r="BG95" s="73">
        <v>2513</v>
      </c>
      <c r="BH95" s="73">
        <v>3811</v>
      </c>
      <c r="BI95" s="73">
        <v>4970</v>
      </c>
      <c r="BJ95" s="73">
        <v>5734</v>
      </c>
      <c r="BK95" s="73">
        <v>5215</v>
      </c>
      <c r="BL95" s="73">
        <v>6067</v>
      </c>
      <c r="BM95" s="73">
        <v>0</v>
      </c>
      <c r="BN95" s="73">
        <v>31584</v>
      </c>
      <c r="BP95" s="89">
        <v>1988</v>
      </c>
    </row>
    <row r="96" spans="2:68">
      <c r="B96" s="89">
        <v>1989</v>
      </c>
      <c r="C96" s="73">
        <v>0</v>
      </c>
      <c r="D96" s="73">
        <v>0</v>
      </c>
      <c r="E96" s="73">
        <v>0</v>
      </c>
      <c r="F96" s="73">
        <v>0</v>
      </c>
      <c r="G96" s="73">
        <v>1</v>
      </c>
      <c r="H96" s="73">
        <v>22</v>
      </c>
      <c r="I96" s="73">
        <v>30</v>
      </c>
      <c r="J96" s="73">
        <v>117</v>
      </c>
      <c r="K96" s="73">
        <v>201</v>
      </c>
      <c r="L96" s="73">
        <v>398</v>
      </c>
      <c r="M96" s="73">
        <v>624</v>
      </c>
      <c r="N96" s="73">
        <v>1073</v>
      </c>
      <c r="O96" s="73">
        <v>1874</v>
      </c>
      <c r="P96" s="73">
        <v>2581</v>
      </c>
      <c r="Q96" s="73">
        <v>3052</v>
      </c>
      <c r="R96" s="73">
        <v>3360</v>
      </c>
      <c r="S96" s="73">
        <v>2589</v>
      </c>
      <c r="T96" s="73">
        <v>2210</v>
      </c>
      <c r="U96" s="73">
        <v>0</v>
      </c>
      <c r="V96" s="73">
        <v>18132</v>
      </c>
      <c r="X96" s="89">
        <v>1989</v>
      </c>
      <c r="Y96" s="73">
        <v>0</v>
      </c>
      <c r="Z96" s="73">
        <v>0</v>
      </c>
      <c r="AA96" s="73">
        <v>0</v>
      </c>
      <c r="AB96" s="73">
        <v>0</v>
      </c>
      <c r="AC96" s="73">
        <v>1</v>
      </c>
      <c r="AD96" s="73">
        <v>3</v>
      </c>
      <c r="AE96" s="73">
        <v>10</v>
      </c>
      <c r="AF96" s="73">
        <v>19</v>
      </c>
      <c r="AG96" s="73">
        <v>36</v>
      </c>
      <c r="AH96" s="73">
        <v>81</v>
      </c>
      <c r="AI96" s="73">
        <v>149</v>
      </c>
      <c r="AJ96" s="73">
        <v>275</v>
      </c>
      <c r="AK96" s="73">
        <v>610</v>
      </c>
      <c r="AL96" s="73">
        <v>1128</v>
      </c>
      <c r="AM96" s="73">
        <v>1852</v>
      </c>
      <c r="AN96" s="73">
        <v>2714</v>
      </c>
      <c r="AO96" s="73">
        <v>3038</v>
      </c>
      <c r="AP96" s="73">
        <v>4591</v>
      </c>
      <c r="AQ96" s="73">
        <v>0</v>
      </c>
      <c r="AR96" s="73">
        <v>14507</v>
      </c>
      <c r="AT96" s="89">
        <v>1989</v>
      </c>
      <c r="AU96" s="73">
        <v>0</v>
      </c>
      <c r="AV96" s="73">
        <v>0</v>
      </c>
      <c r="AW96" s="73">
        <v>0</v>
      </c>
      <c r="AX96" s="73">
        <v>0</v>
      </c>
      <c r="AY96" s="73">
        <v>2</v>
      </c>
      <c r="AZ96" s="73">
        <v>25</v>
      </c>
      <c r="BA96" s="73">
        <v>40</v>
      </c>
      <c r="BB96" s="73">
        <v>136</v>
      </c>
      <c r="BC96" s="73">
        <v>237</v>
      </c>
      <c r="BD96" s="73">
        <v>479</v>
      </c>
      <c r="BE96" s="73">
        <v>773</v>
      </c>
      <c r="BF96" s="73">
        <v>1348</v>
      </c>
      <c r="BG96" s="73">
        <v>2484</v>
      </c>
      <c r="BH96" s="73">
        <v>3709</v>
      </c>
      <c r="BI96" s="73">
        <v>4904</v>
      </c>
      <c r="BJ96" s="73">
        <v>6074</v>
      </c>
      <c r="BK96" s="73">
        <v>5627</v>
      </c>
      <c r="BL96" s="73">
        <v>6801</v>
      </c>
      <c r="BM96" s="73">
        <v>0</v>
      </c>
      <c r="BN96" s="73">
        <v>32639</v>
      </c>
      <c r="BP96" s="89">
        <v>1989</v>
      </c>
    </row>
    <row r="97" spans="2:68">
      <c r="B97" s="89">
        <v>1990</v>
      </c>
      <c r="C97" s="73">
        <v>0</v>
      </c>
      <c r="D97" s="73">
        <v>0</v>
      </c>
      <c r="E97" s="73">
        <v>0</v>
      </c>
      <c r="F97" s="73">
        <v>4</v>
      </c>
      <c r="G97" s="73">
        <v>7</v>
      </c>
      <c r="H97" s="73">
        <v>18</v>
      </c>
      <c r="I97" s="73">
        <v>34</v>
      </c>
      <c r="J97" s="73">
        <v>92</v>
      </c>
      <c r="K97" s="73">
        <v>229</v>
      </c>
      <c r="L97" s="73">
        <v>355</v>
      </c>
      <c r="M97" s="73">
        <v>591</v>
      </c>
      <c r="N97" s="73">
        <v>1042</v>
      </c>
      <c r="O97" s="73">
        <v>1682</v>
      </c>
      <c r="P97" s="73">
        <v>2518</v>
      </c>
      <c r="Q97" s="73">
        <v>2773</v>
      </c>
      <c r="R97" s="73">
        <v>3224</v>
      </c>
      <c r="S97" s="73">
        <v>2518</v>
      </c>
      <c r="T97" s="73">
        <v>2099</v>
      </c>
      <c r="U97" s="73">
        <v>0</v>
      </c>
      <c r="V97" s="73">
        <v>17186</v>
      </c>
      <c r="X97" s="89">
        <v>1990</v>
      </c>
      <c r="Y97" s="73">
        <v>0</v>
      </c>
      <c r="Z97" s="73">
        <v>0</v>
      </c>
      <c r="AA97" s="73">
        <v>0</v>
      </c>
      <c r="AB97" s="73">
        <v>1</v>
      </c>
      <c r="AC97" s="73">
        <v>1</v>
      </c>
      <c r="AD97" s="73">
        <v>3</v>
      </c>
      <c r="AE97" s="73">
        <v>8</v>
      </c>
      <c r="AF97" s="73">
        <v>22</v>
      </c>
      <c r="AG97" s="73">
        <v>40</v>
      </c>
      <c r="AH97" s="73">
        <v>63</v>
      </c>
      <c r="AI97" s="73">
        <v>124</v>
      </c>
      <c r="AJ97" s="73">
        <v>239</v>
      </c>
      <c r="AK97" s="73">
        <v>594</v>
      </c>
      <c r="AL97" s="73">
        <v>1136</v>
      </c>
      <c r="AM97" s="73">
        <v>1796</v>
      </c>
      <c r="AN97" s="73">
        <v>2612</v>
      </c>
      <c r="AO97" s="73">
        <v>2891</v>
      </c>
      <c r="AP97" s="73">
        <v>4458</v>
      </c>
      <c r="AQ97" s="73">
        <v>0</v>
      </c>
      <c r="AR97" s="73">
        <v>13988</v>
      </c>
      <c r="AT97" s="89">
        <v>1990</v>
      </c>
      <c r="AU97" s="73">
        <v>0</v>
      </c>
      <c r="AV97" s="73">
        <v>0</v>
      </c>
      <c r="AW97" s="73">
        <v>0</v>
      </c>
      <c r="AX97" s="73">
        <v>5</v>
      </c>
      <c r="AY97" s="73">
        <v>8</v>
      </c>
      <c r="AZ97" s="73">
        <v>21</v>
      </c>
      <c r="BA97" s="73">
        <v>42</v>
      </c>
      <c r="BB97" s="73">
        <v>114</v>
      </c>
      <c r="BC97" s="73">
        <v>269</v>
      </c>
      <c r="BD97" s="73">
        <v>418</v>
      </c>
      <c r="BE97" s="73">
        <v>715</v>
      </c>
      <c r="BF97" s="73">
        <v>1281</v>
      </c>
      <c r="BG97" s="73">
        <v>2276</v>
      </c>
      <c r="BH97" s="73">
        <v>3654</v>
      </c>
      <c r="BI97" s="73">
        <v>4569</v>
      </c>
      <c r="BJ97" s="73">
        <v>5836</v>
      </c>
      <c r="BK97" s="73">
        <v>5409</v>
      </c>
      <c r="BL97" s="73">
        <v>6557</v>
      </c>
      <c r="BM97" s="73">
        <v>0</v>
      </c>
      <c r="BN97" s="73">
        <v>31174</v>
      </c>
      <c r="BP97" s="89">
        <v>1990</v>
      </c>
    </row>
    <row r="98" spans="2:68">
      <c r="B98" s="89">
        <v>1991</v>
      </c>
      <c r="C98" s="73">
        <v>0</v>
      </c>
      <c r="D98" s="73">
        <v>0</v>
      </c>
      <c r="E98" s="73">
        <v>0</v>
      </c>
      <c r="F98" s="73">
        <v>4</v>
      </c>
      <c r="G98" s="73">
        <v>7</v>
      </c>
      <c r="H98" s="73">
        <v>9</v>
      </c>
      <c r="I98" s="73">
        <v>33</v>
      </c>
      <c r="J98" s="73">
        <v>98</v>
      </c>
      <c r="K98" s="73">
        <v>211</v>
      </c>
      <c r="L98" s="73">
        <v>368</v>
      </c>
      <c r="M98" s="73">
        <v>538</v>
      </c>
      <c r="N98" s="73">
        <v>892</v>
      </c>
      <c r="O98" s="73">
        <v>1595</v>
      </c>
      <c r="P98" s="73">
        <v>2302</v>
      </c>
      <c r="Q98" s="73">
        <v>2771</v>
      </c>
      <c r="R98" s="73">
        <v>3143</v>
      </c>
      <c r="S98" s="73">
        <v>2689</v>
      </c>
      <c r="T98" s="73">
        <v>2089</v>
      </c>
      <c r="U98" s="73">
        <v>4</v>
      </c>
      <c r="V98" s="73">
        <v>16753</v>
      </c>
      <c r="X98" s="89">
        <v>1991</v>
      </c>
      <c r="Y98" s="73">
        <v>0</v>
      </c>
      <c r="Z98" s="73">
        <v>0</v>
      </c>
      <c r="AA98" s="73">
        <v>0</v>
      </c>
      <c r="AB98" s="73">
        <v>0</v>
      </c>
      <c r="AC98" s="73">
        <v>0</v>
      </c>
      <c r="AD98" s="73">
        <v>4</v>
      </c>
      <c r="AE98" s="73">
        <v>9</v>
      </c>
      <c r="AF98" s="73">
        <v>8</v>
      </c>
      <c r="AG98" s="73">
        <v>38</v>
      </c>
      <c r="AH98" s="73">
        <v>61</v>
      </c>
      <c r="AI98" s="73">
        <v>109</v>
      </c>
      <c r="AJ98" s="73">
        <v>234</v>
      </c>
      <c r="AK98" s="73">
        <v>509</v>
      </c>
      <c r="AL98" s="73">
        <v>1007</v>
      </c>
      <c r="AM98" s="73">
        <v>1678</v>
      </c>
      <c r="AN98" s="73">
        <v>2560</v>
      </c>
      <c r="AO98" s="73">
        <v>2853</v>
      </c>
      <c r="AP98" s="73">
        <v>4500</v>
      </c>
      <c r="AQ98" s="73">
        <v>0</v>
      </c>
      <c r="AR98" s="73">
        <v>13570</v>
      </c>
      <c r="AT98" s="89">
        <v>1991</v>
      </c>
      <c r="AU98" s="73">
        <v>0</v>
      </c>
      <c r="AV98" s="73">
        <v>0</v>
      </c>
      <c r="AW98" s="73">
        <v>0</v>
      </c>
      <c r="AX98" s="73">
        <v>4</v>
      </c>
      <c r="AY98" s="73">
        <v>7</v>
      </c>
      <c r="AZ98" s="73">
        <v>13</v>
      </c>
      <c r="BA98" s="73">
        <v>42</v>
      </c>
      <c r="BB98" s="73">
        <v>106</v>
      </c>
      <c r="BC98" s="73">
        <v>249</v>
      </c>
      <c r="BD98" s="73">
        <v>429</v>
      </c>
      <c r="BE98" s="73">
        <v>647</v>
      </c>
      <c r="BF98" s="73">
        <v>1126</v>
      </c>
      <c r="BG98" s="73">
        <v>2104</v>
      </c>
      <c r="BH98" s="73">
        <v>3309</v>
      </c>
      <c r="BI98" s="73">
        <v>4449</v>
      </c>
      <c r="BJ98" s="73">
        <v>5703</v>
      </c>
      <c r="BK98" s="73">
        <v>5542</v>
      </c>
      <c r="BL98" s="73">
        <v>6589</v>
      </c>
      <c r="BM98" s="73">
        <v>4</v>
      </c>
      <c r="BN98" s="73">
        <v>30323</v>
      </c>
      <c r="BP98" s="89">
        <v>1991</v>
      </c>
    </row>
    <row r="99" spans="2:68">
      <c r="B99" s="89">
        <v>1992</v>
      </c>
      <c r="C99" s="73">
        <v>0</v>
      </c>
      <c r="D99" s="73">
        <v>0</v>
      </c>
      <c r="E99" s="73">
        <v>0</v>
      </c>
      <c r="F99" s="73">
        <v>0</v>
      </c>
      <c r="G99" s="73">
        <v>5</v>
      </c>
      <c r="H99" s="73">
        <v>9</v>
      </c>
      <c r="I99" s="73">
        <v>41</v>
      </c>
      <c r="J99" s="73">
        <v>84</v>
      </c>
      <c r="K99" s="73">
        <v>205</v>
      </c>
      <c r="L99" s="73">
        <v>369</v>
      </c>
      <c r="M99" s="73">
        <v>571</v>
      </c>
      <c r="N99" s="73">
        <v>848</v>
      </c>
      <c r="O99" s="73">
        <v>1533</v>
      </c>
      <c r="P99" s="73">
        <v>2275</v>
      </c>
      <c r="Q99" s="73">
        <v>2831</v>
      </c>
      <c r="R99" s="73">
        <v>3220</v>
      </c>
      <c r="S99" s="73">
        <v>2674</v>
      </c>
      <c r="T99" s="73">
        <v>2395</v>
      </c>
      <c r="U99" s="73">
        <v>3</v>
      </c>
      <c r="V99" s="73">
        <v>17063</v>
      </c>
      <c r="X99" s="89">
        <v>1992</v>
      </c>
      <c r="Y99" s="73">
        <v>2</v>
      </c>
      <c r="Z99" s="73">
        <v>0</v>
      </c>
      <c r="AA99" s="73">
        <v>0</v>
      </c>
      <c r="AB99" s="73">
        <v>0</v>
      </c>
      <c r="AC99" s="73">
        <v>0</v>
      </c>
      <c r="AD99" s="73">
        <v>2</v>
      </c>
      <c r="AE99" s="73">
        <v>10</v>
      </c>
      <c r="AF99" s="73">
        <v>18</v>
      </c>
      <c r="AG99" s="73">
        <v>45</v>
      </c>
      <c r="AH99" s="73">
        <v>67</v>
      </c>
      <c r="AI99" s="73">
        <v>129</v>
      </c>
      <c r="AJ99" s="73">
        <v>272</v>
      </c>
      <c r="AK99" s="73">
        <v>504</v>
      </c>
      <c r="AL99" s="73">
        <v>947</v>
      </c>
      <c r="AM99" s="73">
        <v>1640</v>
      </c>
      <c r="AN99" s="73">
        <v>2550</v>
      </c>
      <c r="AO99" s="73">
        <v>3208</v>
      </c>
      <c r="AP99" s="73">
        <v>5024</v>
      </c>
      <c r="AQ99" s="73">
        <v>1</v>
      </c>
      <c r="AR99" s="73">
        <v>14419</v>
      </c>
      <c r="AT99" s="89">
        <v>1992</v>
      </c>
      <c r="AU99" s="73">
        <v>2</v>
      </c>
      <c r="AV99" s="73">
        <v>0</v>
      </c>
      <c r="AW99" s="73">
        <v>0</v>
      </c>
      <c r="AX99" s="73">
        <v>0</v>
      </c>
      <c r="AY99" s="73">
        <v>5</v>
      </c>
      <c r="AZ99" s="73">
        <v>11</v>
      </c>
      <c r="BA99" s="73">
        <v>51</v>
      </c>
      <c r="BB99" s="73">
        <v>102</v>
      </c>
      <c r="BC99" s="73">
        <v>250</v>
      </c>
      <c r="BD99" s="73">
        <v>436</v>
      </c>
      <c r="BE99" s="73">
        <v>700</v>
      </c>
      <c r="BF99" s="73">
        <v>1120</v>
      </c>
      <c r="BG99" s="73">
        <v>2037</v>
      </c>
      <c r="BH99" s="73">
        <v>3222</v>
      </c>
      <c r="BI99" s="73">
        <v>4471</v>
      </c>
      <c r="BJ99" s="73">
        <v>5770</v>
      </c>
      <c r="BK99" s="73">
        <v>5882</v>
      </c>
      <c r="BL99" s="73">
        <v>7419</v>
      </c>
      <c r="BM99" s="73">
        <v>4</v>
      </c>
      <c r="BN99" s="73">
        <v>31482</v>
      </c>
      <c r="BP99" s="89">
        <v>1992</v>
      </c>
    </row>
    <row r="100" spans="2:68">
      <c r="B100" s="89">
        <v>1993</v>
      </c>
      <c r="C100" s="73">
        <v>0</v>
      </c>
      <c r="D100" s="73">
        <v>0</v>
      </c>
      <c r="E100" s="73">
        <v>0</v>
      </c>
      <c r="F100" s="73">
        <v>0</v>
      </c>
      <c r="G100" s="73">
        <v>5</v>
      </c>
      <c r="H100" s="73">
        <v>9</v>
      </c>
      <c r="I100" s="73">
        <v>32</v>
      </c>
      <c r="J100" s="73">
        <v>105</v>
      </c>
      <c r="K100" s="73">
        <v>180</v>
      </c>
      <c r="L100" s="73">
        <v>319</v>
      </c>
      <c r="M100" s="73">
        <v>533</v>
      </c>
      <c r="N100" s="73">
        <v>836</v>
      </c>
      <c r="O100" s="73">
        <v>1362</v>
      </c>
      <c r="P100" s="73">
        <v>2181</v>
      </c>
      <c r="Q100" s="73">
        <v>2795</v>
      </c>
      <c r="R100" s="73">
        <v>2941</v>
      </c>
      <c r="S100" s="73">
        <v>2646</v>
      </c>
      <c r="T100" s="73">
        <v>2391</v>
      </c>
      <c r="U100" s="73">
        <v>2</v>
      </c>
      <c r="V100" s="73">
        <v>16337</v>
      </c>
      <c r="X100" s="89">
        <v>1993</v>
      </c>
      <c r="Y100" s="73">
        <v>0</v>
      </c>
      <c r="Z100" s="73">
        <v>0</v>
      </c>
      <c r="AA100" s="73">
        <v>1</v>
      </c>
      <c r="AB100" s="73">
        <v>0</v>
      </c>
      <c r="AC100" s="73">
        <v>1</v>
      </c>
      <c r="AD100" s="73">
        <v>3</v>
      </c>
      <c r="AE100" s="73">
        <v>14</v>
      </c>
      <c r="AF100" s="73">
        <v>16</v>
      </c>
      <c r="AG100" s="73">
        <v>43</v>
      </c>
      <c r="AH100" s="73">
        <v>59</v>
      </c>
      <c r="AI100" s="73">
        <v>111</v>
      </c>
      <c r="AJ100" s="73">
        <v>226</v>
      </c>
      <c r="AK100" s="73">
        <v>466</v>
      </c>
      <c r="AL100" s="73">
        <v>874</v>
      </c>
      <c r="AM100" s="73">
        <v>1601</v>
      </c>
      <c r="AN100" s="73">
        <v>2309</v>
      </c>
      <c r="AO100" s="73">
        <v>2877</v>
      </c>
      <c r="AP100" s="73">
        <v>4824</v>
      </c>
      <c r="AQ100" s="73">
        <v>0</v>
      </c>
      <c r="AR100" s="73">
        <v>13425</v>
      </c>
      <c r="AT100" s="89">
        <v>1993</v>
      </c>
      <c r="AU100" s="73">
        <v>0</v>
      </c>
      <c r="AV100" s="73">
        <v>0</v>
      </c>
      <c r="AW100" s="73">
        <v>1</v>
      </c>
      <c r="AX100" s="73">
        <v>0</v>
      </c>
      <c r="AY100" s="73">
        <v>6</v>
      </c>
      <c r="AZ100" s="73">
        <v>12</v>
      </c>
      <c r="BA100" s="73">
        <v>46</v>
      </c>
      <c r="BB100" s="73">
        <v>121</v>
      </c>
      <c r="BC100" s="73">
        <v>223</v>
      </c>
      <c r="BD100" s="73">
        <v>378</v>
      </c>
      <c r="BE100" s="73">
        <v>644</v>
      </c>
      <c r="BF100" s="73">
        <v>1062</v>
      </c>
      <c r="BG100" s="73">
        <v>1828</v>
      </c>
      <c r="BH100" s="73">
        <v>3055</v>
      </c>
      <c r="BI100" s="73">
        <v>4396</v>
      </c>
      <c r="BJ100" s="73">
        <v>5250</v>
      </c>
      <c r="BK100" s="73">
        <v>5523</v>
      </c>
      <c r="BL100" s="73">
        <v>7215</v>
      </c>
      <c r="BM100" s="73">
        <v>2</v>
      </c>
      <c r="BN100" s="73">
        <v>29762</v>
      </c>
      <c r="BP100" s="89">
        <v>1993</v>
      </c>
    </row>
    <row r="101" spans="2:68">
      <c r="B101" s="89">
        <v>1994</v>
      </c>
      <c r="C101" s="73">
        <v>0</v>
      </c>
      <c r="D101" s="73">
        <v>0</v>
      </c>
      <c r="E101" s="73">
        <v>0</v>
      </c>
      <c r="F101" s="73">
        <v>3</v>
      </c>
      <c r="G101" s="73">
        <v>4</v>
      </c>
      <c r="H101" s="73">
        <v>14</v>
      </c>
      <c r="I101" s="73">
        <v>41</v>
      </c>
      <c r="J101" s="73">
        <v>88</v>
      </c>
      <c r="K101" s="73">
        <v>162</v>
      </c>
      <c r="L101" s="73">
        <v>341</v>
      </c>
      <c r="M101" s="73">
        <v>530</v>
      </c>
      <c r="N101" s="73">
        <v>722</v>
      </c>
      <c r="O101" s="73">
        <v>1233</v>
      </c>
      <c r="P101" s="73">
        <v>2164</v>
      </c>
      <c r="Q101" s="73">
        <v>2735</v>
      </c>
      <c r="R101" s="73">
        <v>2971</v>
      </c>
      <c r="S101" s="73">
        <v>2855</v>
      </c>
      <c r="T101" s="73">
        <v>2652</v>
      </c>
      <c r="U101" s="73">
        <v>0</v>
      </c>
      <c r="V101" s="73">
        <v>16515</v>
      </c>
      <c r="X101" s="89">
        <v>1994</v>
      </c>
      <c r="Y101" s="73">
        <v>0</v>
      </c>
      <c r="Z101" s="73">
        <v>0</v>
      </c>
      <c r="AA101" s="73">
        <v>0</v>
      </c>
      <c r="AB101" s="73">
        <v>0</v>
      </c>
      <c r="AC101" s="73">
        <v>1</v>
      </c>
      <c r="AD101" s="73">
        <v>0</v>
      </c>
      <c r="AE101" s="73">
        <v>10</v>
      </c>
      <c r="AF101" s="73">
        <v>18</v>
      </c>
      <c r="AG101" s="73">
        <v>35</v>
      </c>
      <c r="AH101" s="73">
        <v>69</v>
      </c>
      <c r="AI101" s="73">
        <v>105</v>
      </c>
      <c r="AJ101" s="73">
        <v>206</v>
      </c>
      <c r="AK101" s="73">
        <v>411</v>
      </c>
      <c r="AL101" s="73">
        <v>846</v>
      </c>
      <c r="AM101" s="73">
        <v>1498</v>
      </c>
      <c r="AN101" s="73">
        <v>2318</v>
      </c>
      <c r="AO101" s="73">
        <v>3207</v>
      </c>
      <c r="AP101" s="73">
        <v>5335</v>
      </c>
      <c r="AQ101" s="73">
        <v>1</v>
      </c>
      <c r="AR101" s="73">
        <v>14060</v>
      </c>
      <c r="AT101" s="89">
        <v>1994</v>
      </c>
      <c r="AU101" s="73">
        <v>0</v>
      </c>
      <c r="AV101" s="73">
        <v>0</v>
      </c>
      <c r="AW101" s="73">
        <v>0</v>
      </c>
      <c r="AX101" s="73">
        <v>3</v>
      </c>
      <c r="AY101" s="73">
        <v>5</v>
      </c>
      <c r="AZ101" s="73">
        <v>14</v>
      </c>
      <c r="BA101" s="73">
        <v>51</v>
      </c>
      <c r="BB101" s="73">
        <v>106</v>
      </c>
      <c r="BC101" s="73">
        <v>197</v>
      </c>
      <c r="BD101" s="73">
        <v>410</v>
      </c>
      <c r="BE101" s="73">
        <v>635</v>
      </c>
      <c r="BF101" s="73">
        <v>928</v>
      </c>
      <c r="BG101" s="73">
        <v>1644</v>
      </c>
      <c r="BH101" s="73">
        <v>3010</v>
      </c>
      <c r="BI101" s="73">
        <v>4233</v>
      </c>
      <c r="BJ101" s="73">
        <v>5289</v>
      </c>
      <c r="BK101" s="73">
        <v>6062</v>
      </c>
      <c r="BL101" s="73">
        <v>7987</v>
      </c>
      <c r="BM101" s="73">
        <v>1</v>
      </c>
      <c r="BN101" s="73">
        <v>30575</v>
      </c>
      <c r="BP101" s="89">
        <v>1994</v>
      </c>
    </row>
    <row r="102" spans="2:68">
      <c r="B102" s="89">
        <v>1995</v>
      </c>
      <c r="C102" s="73">
        <v>1</v>
      </c>
      <c r="D102" s="73">
        <v>0</v>
      </c>
      <c r="E102" s="73">
        <v>0</v>
      </c>
      <c r="F102" s="73">
        <v>0</v>
      </c>
      <c r="G102" s="73">
        <v>7</v>
      </c>
      <c r="H102" s="73">
        <v>11</v>
      </c>
      <c r="I102" s="73">
        <v>40</v>
      </c>
      <c r="J102" s="73">
        <v>100</v>
      </c>
      <c r="K102" s="73">
        <v>188</v>
      </c>
      <c r="L102" s="73">
        <v>342</v>
      </c>
      <c r="M102" s="73">
        <v>522</v>
      </c>
      <c r="N102" s="73">
        <v>778</v>
      </c>
      <c r="O102" s="73">
        <v>1156</v>
      </c>
      <c r="P102" s="73">
        <v>1920</v>
      </c>
      <c r="Q102" s="73">
        <v>2743</v>
      </c>
      <c r="R102" s="73">
        <v>2794</v>
      </c>
      <c r="S102" s="73">
        <v>2803</v>
      </c>
      <c r="T102" s="73">
        <v>2726</v>
      </c>
      <c r="U102" s="73">
        <v>2</v>
      </c>
      <c r="V102" s="73">
        <v>16133</v>
      </c>
      <c r="X102" s="89">
        <v>1995</v>
      </c>
      <c r="Y102" s="73">
        <v>1</v>
      </c>
      <c r="Z102" s="73">
        <v>0</v>
      </c>
      <c r="AA102" s="73">
        <v>0</v>
      </c>
      <c r="AB102" s="73">
        <v>0</v>
      </c>
      <c r="AC102" s="73">
        <v>1</v>
      </c>
      <c r="AD102" s="73">
        <v>1</v>
      </c>
      <c r="AE102" s="73">
        <v>9</v>
      </c>
      <c r="AF102" s="73">
        <v>22</v>
      </c>
      <c r="AG102" s="73">
        <v>39</v>
      </c>
      <c r="AH102" s="73">
        <v>62</v>
      </c>
      <c r="AI102" s="73">
        <v>120</v>
      </c>
      <c r="AJ102" s="73">
        <v>178</v>
      </c>
      <c r="AK102" s="73">
        <v>385</v>
      </c>
      <c r="AL102" s="73">
        <v>756</v>
      </c>
      <c r="AM102" s="73">
        <v>1466</v>
      </c>
      <c r="AN102" s="73">
        <v>2111</v>
      </c>
      <c r="AO102" s="73">
        <v>3008</v>
      </c>
      <c r="AP102" s="73">
        <v>5321</v>
      </c>
      <c r="AQ102" s="73">
        <v>0</v>
      </c>
      <c r="AR102" s="73">
        <v>13480</v>
      </c>
      <c r="AT102" s="89">
        <v>1995</v>
      </c>
      <c r="AU102" s="73">
        <v>2</v>
      </c>
      <c r="AV102" s="73">
        <v>0</v>
      </c>
      <c r="AW102" s="73">
        <v>0</v>
      </c>
      <c r="AX102" s="73">
        <v>0</v>
      </c>
      <c r="AY102" s="73">
        <v>8</v>
      </c>
      <c r="AZ102" s="73">
        <v>12</v>
      </c>
      <c r="BA102" s="73">
        <v>49</v>
      </c>
      <c r="BB102" s="73">
        <v>122</v>
      </c>
      <c r="BC102" s="73">
        <v>227</v>
      </c>
      <c r="BD102" s="73">
        <v>404</v>
      </c>
      <c r="BE102" s="73">
        <v>642</v>
      </c>
      <c r="BF102" s="73">
        <v>956</v>
      </c>
      <c r="BG102" s="73">
        <v>1541</v>
      </c>
      <c r="BH102" s="73">
        <v>2676</v>
      </c>
      <c r="BI102" s="73">
        <v>4209</v>
      </c>
      <c r="BJ102" s="73">
        <v>4905</v>
      </c>
      <c r="BK102" s="73">
        <v>5811</v>
      </c>
      <c r="BL102" s="73">
        <v>8047</v>
      </c>
      <c r="BM102" s="73">
        <v>2</v>
      </c>
      <c r="BN102" s="73">
        <v>29613</v>
      </c>
      <c r="BP102" s="89">
        <v>1995</v>
      </c>
    </row>
    <row r="103" spans="2:68">
      <c r="B103" s="89">
        <v>1996</v>
      </c>
      <c r="C103" s="73">
        <v>0</v>
      </c>
      <c r="D103" s="73">
        <v>0</v>
      </c>
      <c r="E103" s="73">
        <v>0</v>
      </c>
      <c r="F103" s="73">
        <v>2</v>
      </c>
      <c r="G103" s="73">
        <v>4</v>
      </c>
      <c r="H103" s="73">
        <v>16</v>
      </c>
      <c r="I103" s="73">
        <v>36</v>
      </c>
      <c r="J103" s="73">
        <v>78</v>
      </c>
      <c r="K103" s="73">
        <v>191</v>
      </c>
      <c r="L103" s="73">
        <v>347</v>
      </c>
      <c r="M103" s="73">
        <v>511</v>
      </c>
      <c r="N103" s="73">
        <v>698</v>
      </c>
      <c r="O103" s="73">
        <v>1143</v>
      </c>
      <c r="P103" s="73">
        <v>1847</v>
      </c>
      <c r="Q103" s="73">
        <v>2624</v>
      </c>
      <c r="R103" s="73">
        <v>2784</v>
      </c>
      <c r="S103" s="73">
        <v>2954</v>
      </c>
      <c r="T103" s="73">
        <v>2852</v>
      </c>
      <c r="U103" s="73">
        <v>5</v>
      </c>
      <c r="V103" s="73">
        <v>16092</v>
      </c>
      <c r="X103" s="89">
        <v>1996</v>
      </c>
      <c r="Y103" s="73">
        <v>0</v>
      </c>
      <c r="Z103" s="73">
        <v>0</v>
      </c>
      <c r="AA103" s="73">
        <v>0</v>
      </c>
      <c r="AB103" s="73">
        <v>2</v>
      </c>
      <c r="AC103" s="73">
        <v>1</v>
      </c>
      <c r="AD103" s="73">
        <v>6</v>
      </c>
      <c r="AE103" s="73">
        <v>9</v>
      </c>
      <c r="AF103" s="73">
        <v>28</v>
      </c>
      <c r="AG103" s="73">
        <v>29</v>
      </c>
      <c r="AH103" s="73">
        <v>62</v>
      </c>
      <c r="AI103" s="73">
        <v>99</v>
      </c>
      <c r="AJ103" s="73">
        <v>198</v>
      </c>
      <c r="AK103" s="73">
        <v>355</v>
      </c>
      <c r="AL103" s="73">
        <v>693</v>
      </c>
      <c r="AM103" s="73">
        <v>1366</v>
      </c>
      <c r="AN103" s="73">
        <v>2068</v>
      </c>
      <c r="AO103" s="73">
        <v>3016</v>
      </c>
      <c r="AP103" s="73">
        <v>5611</v>
      </c>
      <c r="AQ103" s="73">
        <v>2</v>
      </c>
      <c r="AR103" s="73">
        <v>13545</v>
      </c>
      <c r="AT103" s="89">
        <v>1996</v>
      </c>
      <c r="AU103" s="73">
        <v>0</v>
      </c>
      <c r="AV103" s="73">
        <v>0</v>
      </c>
      <c r="AW103" s="73">
        <v>0</v>
      </c>
      <c r="AX103" s="73">
        <v>4</v>
      </c>
      <c r="AY103" s="73">
        <v>5</v>
      </c>
      <c r="AZ103" s="73">
        <v>22</v>
      </c>
      <c r="BA103" s="73">
        <v>45</v>
      </c>
      <c r="BB103" s="73">
        <v>106</v>
      </c>
      <c r="BC103" s="73">
        <v>220</v>
      </c>
      <c r="BD103" s="73">
        <v>409</v>
      </c>
      <c r="BE103" s="73">
        <v>610</v>
      </c>
      <c r="BF103" s="73">
        <v>896</v>
      </c>
      <c r="BG103" s="73">
        <v>1498</v>
      </c>
      <c r="BH103" s="73">
        <v>2540</v>
      </c>
      <c r="BI103" s="73">
        <v>3990</v>
      </c>
      <c r="BJ103" s="73">
        <v>4852</v>
      </c>
      <c r="BK103" s="73">
        <v>5970</v>
      </c>
      <c r="BL103" s="73">
        <v>8463</v>
      </c>
      <c r="BM103" s="73">
        <v>7</v>
      </c>
      <c r="BN103" s="73">
        <v>29637</v>
      </c>
      <c r="BP103" s="89">
        <v>1996</v>
      </c>
    </row>
    <row r="104" spans="2:68">
      <c r="B104" s="90">
        <v>1997</v>
      </c>
      <c r="C104" s="73">
        <v>0</v>
      </c>
      <c r="D104" s="73">
        <v>0</v>
      </c>
      <c r="E104" s="73">
        <v>0</v>
      </c>
      <c r="F104" s="73">
        <v>1</v>
      </c>
      <c r="G104" s="73">
        <v>4</v>
      </c>
      <c r="H104" s="73">
        <v>9</v>
      </c>
      <c r="I104" s="73">
        <v>38</v>
      </c>
      <c r="J104" s="73">
        <v>102</v>
      </c>
      <c r="K104" s="73">
        <v>180</v>
      </c>
      <c r="L104" s="73">
        <v>330</v>
      </c>
      <c r="M104" s="73">
        <v>526</v>
      </c>
      <c r="N104" s="73">
        <v>704</v>
      </c>
      <c r="O104" s="73">
        <v>1090</v>
      </c>
      <c r="P104" s="73">
        <v>1767</v>
      </c>
      <c r="Q104" s="73">
        <v>2485</v>
      </c>
      <c r="R104" s="73">
        <v>2724</v>
      </c>
      <c r="S104" s="73">
        <v>2836</v>
      </c>
      <c r="T104" s="73">
        <v>2992</v>
      </c>
      <c r="U104" s="73">
        <v>3</v>
      </c>
      <c r="V104" s="73">
        <v>15791</v>
      </c>
      <c r="X104" s="90">
        <v>1997</v>
      </c>
      <c r="Y104" s="73">
        <v>0</v>
      </c>
      <c r="Z104" s="73">
        <v>0</v>
      </c>
      <c r="AA104" s="73">
        <v>0</v>
      </c>
      <c r="AB104" s="73">
        <v>0</v>
      </c>
      <c r="AC104" s="73">
        <v>1</v>
      </c>
      <c r="AD104" s="73">
        <v>3</v>
      </c>
      <c r="AE104" s="73">
        <v>14</v>
      </c>
      <c r="AF104" s="73">
        <v>26</v>
      </c>
      <c r="AG104" s="73">
        <v>27</v>
      </c>
      <c r="AH104" s="73">
        <v>66</v>
      </c>
      <c r="AI104" s="73">
        <v>97</v>
      </c>
      <c r="AJ104" s="73">
        <v>190</v>
      </c>
      <c r="AK104" s="73">
        <v>363</v>
      </c>
      <c r="AL104" s="73">
        <v>664</v>
      </c>
      <c r="AM104" s="73">
        <v>1345</v>
      </c>
      <c r="AN104" s="73">
        <v>1960</v>
      </c>
      <c r="AO104" s="73">
        <v>3012</v>
      </c>
      <c r="AP104" s="73">
        <v>5897</v>
      </c>
      <c r="AQ104" s="73">
        <v>1</v>
      </c>
      <c r="AR104" s="73">
        <v>13666</v>
      </c>
      <c r="AT104" s="90">
        <v>1997</v>
      </c>
      <c r="AU104" s="73">
        <v>0</v>
      </c>
      <c r="AV104" s="73">
        <v>0</v>
      </c>
      <c r="AW104" s="73">
        <v>0</v>
      </c>
      <c r="AX104" s="73">
        <v>1</v>
      </c>
      <c r="AY104" s="73">
        <v>5</v>
      </c>
      <c r="AZ104" s="73">
        <v>12</v>
      </c>
      <c r="BA104" s="73">
        <v>52</v>
      </c>
      <c r="BB104" s="73">
        <v>128</v>
      </c>
      <c r="BC104" s="73">
        <v>207</v>
      </c>
      <c r="BD104" s="73">
        <v>396</v>
      </c>
      <c r="BE104" s="73">
        <v>623</v>
      </c>
      <c r="BF104" s="73">
        <v>894</v>
      </c>
      <c r="BG104" s="73">
        <v>1453</v>
      </c>
      <c r="BH104" s="73">
        <v>2431</v>
      </c>
      <c r="BI104" s="73">
        <v>3830</v>
      </c>
      <c r="BJ104" s="73">
        <v>4684</v>
      </c>
      <c r="BK104" s="73">
        <v>5848</v>
      </c>
      <c r="BL104" s="73">
        <v>8889</v>
      </c>
      <c r="BM104" s="73">
        <v>4</v>
      </c>
      <c r="BN104" s="73">
        <v>29457</v>
      </c>
      <c r="BP104" s="90">
        <v>1997</v>
      </c>
    </row>
    <row r="105" spans="2:68">
      <c r="B105" s="90">
        <v>1998</v>
      </c>
      <c r="C105" s="73">
        <v>0</v>
      </c>
      <c r="D105" s="73">
        <v>0</v>
      </c>
      <c r="E105" s="73">
        <v>0</v>
      </c>
      <c r="F105" s="73">
        <v>1</v>
      </c>
      <c r="G105" s="73">
        <v>0</v>
      </c>
      <c r="H105" s="73">
        <v>16</v>
      </c>
      <c r="I105" s="73">
        <v>42</v>
      </c>
      <c r="J105" s="73">
        <v>99</v>
      </c>
      <c r="K105" s="73">
        <v>179</v>
      </c>
      <c r="L105" s="73">
        <v>289</v>
      </c>
      <c r="M105" s="73">
        <v>496</v>
      </c>
      <c r="N105" s="73">
        <v>704</v>
      </c>
      <c r="O105" s="73">
        <v>969</v>
      </c>
      <c r="P105" s="73">
        <v>1619</v>
      </c>
      <c r="Q105" s="73">
        <v>2344</v>
      </c>
      <c r="R105" s="73">
        <v>2782</v>
      </c>
      <c r="S105" s="73">
        <v>2762</v>
      </c>
      <c r="T105" s="73">
        <v>2951</v>
      </c>
      <c r="U105" s="73">
        <v>3</v>
      </c>
      <c r="V105" s="73">
        <v>15256</v>
      </c>
      <c r="X105" s="90">
        <v>1998</v>
      </c>
      <c r="Y105" s="73">
        <v>2</v>
      </c>
      <c r="Z105" s="73">
        <v>0</v>
      </c>
      <c r="AA105" s="73">
        <v>0</v>
      </c>
      <c r="AB105" s="73">
        <v>0</v>
      </c>
      <c r="AC105" s="73">
        <v>2</v>
      </c>
      <c r="AD105" s="73">
        <v>6</v>
      </c>
      <c r="AE105" s="73">
        <v>8</v>
      </c>
      <c r="AF105" s="73">
        <v>22</v>
      </c>
      <c r="AG105" s="73">
        <v>42</v>
      </c>
      <c r="AH105" s="73">
        <v>69</v>
      </c>
      <c r="AI105" s="73">
        <v>96</v>
      </c>
      <c r="AJ105" s="73">
        <v>158</v>
      </c>
      <c r="AK105" s="73">
        <v>328</v>
      </c>
      <c r="AL105" s="73">
        <v>602</v>
      </c>
      <c r="AM105" s="73">
        <v>1189</v>
      </c>
      <c r="AN105" s="73">
        <v>1920</v>
      </c>
      <c r="AO105" s="73">
        <v>2818</v>
      </c>
      <c r="AP105" s="73">
        <v>5781</v>
      </c>
      <c r="AQ105" s="73">
        <v>0</v>
      </c>
      <c r="AR105" s="73">
        <v>13043</v>
      </c>
      <c r="AT105" s="90">
        <v>1998</v>
      </c>
      <c r="AU105" s="73">
        <v>2</v>
      </c>
      <c r="AV105" s="73">
        <v>0</v>
      </c>
      <c r="AW105" s="73">
        <v>0</v>
      </c>
      <c r="AX105" s="73">
        <v>1</v>
      </c>
      <c r="AY105" s="73">
        <v>2</v>
      </c>
      <c r="AZ105" s="73">
        <v>22</v>
      </c>
      <c r="BA105" s="73">
        <v>50</v>
      </c>
      <c r="BB105" s="73">
        <v>121</v>
      </c>
      <c r="BC105" s="73">
        <v>221</v>
      </c>
      <c r="BD105" s="73">
        <v>358</v>
      </c>
      <c r="BE105" s="73">
        <v>592</v>
      </c>
      <c r="BF105" s="73">
        <v>862</v>
      </c>
      <c r="BG105" s="73">
        <v>1297</v>
      </c>
      <c r="BH105" s="73">
        <v>2221</v>
      </c>
      <c r="BI105" s="73">
        <v>3533</v>
      </c>
      <c r="BJ105" s="73">
        <v>4702</v>
      </c>
      <c r="BK105" s="73">
        <v>5580</v>
      </c>
      <c r="BL105" s="73">
        <v>8732</v>
      </c>
      <c r="BM105" s="73">
        <v>3</v>
      </c>
      <c r="BN105" s="73">
        <v>28299</v>
      </c>
      <c r="BP105" s="90">
        <v>1998</v>
      </c>
    </row>
    <row r="106" spans="2:68">
      <c r="B106" s="90">
        <v>1999</v>
      </c>
      <c r="C106" s="73">
        <v>0</v>
      </c>
      <c r="D106" s="73">
        <v>0</v>
      </c>
      <c r="E106" s="73">
        <v>0</v>
      </c>
      <c r="F106" s="73">
        <v>1</v>
      </c>
      <c r="G106" s="73">
        <v>6</v>
      </c>
      <c r="H106" s="73">
        <v>15</v>
      </c>
      <c r="I106" s="73">
        <v>33</v>
      </c>
      <c r="J106" s="73">
        <v>88</v>
      </c>
      <c r="K106" s="73">
        <v>179</v>
      </c>
      <c r="L106" s="73">
        <v>309</v>
      </c>
      <c r="M106" s="73">
        <v>504</v>
      </c>
      <c r="N106" s="73">
        <v>690</v>
      </c>
      <c r="O106" s="73">
        <v>935</v>
      </c>
      <c r="P106" s="73">
        <v>1441</v>
      </c>
      <c r="Q106" s="73">
        <v>2273</v>
      </c>
      <c r="R106" s="73">
        <v>2710</v>
      </c>
      <c r="S106" s="73">
        <v>2565</v>
      </c>
      <c r="T106" s="73">
        <v>3111</v>
      </c>
      <c r="U106" s="73">
        <v>5</v>
      </c>
      <c r="V106" s="73">
        <v>14865</v>
      </c>
      <c r="X106" s="90">
        <v>1999</v>
      </c>
      <c r="Y106" s="73">
        <v>0</v>
      </c>
      <c r="Z106" s="73">
        <v>0</v>
      </c>
      <c r="AA106" s="73">
        <v>3</v>
      </c>
      <c r="AB106" s="73">
        <v>2</v>
      </c>
      <c r="AC106" s="73">
        <v>4</v>
      </c>
      <c r="AD106" s="73">
        <v>2</v>
      </c>
      <c r="AE106" s="73">
        <v>11</v>
      </c>
      <c r="AF106" s="73">
        <v>21</v>
      </c>
      <c r="AG106" s="73">
        <v>30</v>
      </c>
      <c r="AH106" s="73">
        <v>59</v>
      </c>
      <c r="AI106" s="73">
        <v>85</v>
      </c>
      <c r="AJ106" s="73">
        <v>167</v>
      </c>
      <c r="AK106" s="73">
        <v>295</v>
      </c>
      <c r="AL106" s="73">
        <v>516</v>
      </c>
      <c r="AM106" s="73">
        <v>1101</v>
      </c>
      <c r="AN106" s="73">
        <v>1910</v>
      </c>
      <c r="AO106" s="73">
        <v>2624</v>
      </c>
      <c r="AP106" s="73">
        <v>5914</v>
      </c>
      <c r="AQ106" s="73">
        <v>1</v>
      </c>
      <c r="AR106" s="73">
        <v>12745</v>
      </c>
      <c r="AT106" s="90">
        <v>1999</v>
      </c>
      <c r="AU106" s="73">
        <v>0</v>
      </c>
      <c r="AV106" s="73">
        <v>0</v>
      </c>
      <c r="AW106" s="73">
        <v>3</v>
      </c>
      <c r="AX106" s="73">
        <v>3</v>
      </c>
      <c r="AY106" s="73">
        <v>10</v>
      </c>
      <c r="AZ106" s="73">
        <v>17</v>
      </c>
      <c r="BA106" s="73">
        <v>44</v>
      </c>
      <c r="BB106" s="73">
        <v>109</v>
      </c>
      <c r="BC106" s="73">
        <v>209</v>
      </c>
      <c r="BD106" s="73">
        <v>368</v>
      </c>
      <c r="BE106" s="73">
        <v>589</v>
      </c>
      <c r="BF106" s="73">
        <v>857</v>
      </c>
      <c r="BG106" s="73">
        <v>1230</v>
      </c>
      <c r="BH106" s="73">
        <v>1957</v>
      </c>
      <c r="BI106" s="73">
        <v>3374</v>
      </c>
      <c r="BJ106" s="73">
        <v>4620</v>
      </c>
      <c r="BK106" s="73">
        <v>5189</v>
      </c>
      <c r="BL106" s="73">
        <v>9025</v>
      </c>
      <c r="BM106" s="73">
        <v>6</v>
      </c>
      <c r="BN106" s="73">
        <v>27610</v>
      </c>
      <c r="BP106" s="90">
        <v>1999</v>
      </c>
    </row>
    <row r="107" spans="2:68">
      <c r="B107" s="90">
        <v>2000</v>
      </c>
      <c r="C107" s="73">
        <v>1</v>
      </c>
      <c r="D107" s="73">
        <v>0</v>
      </c>
      <c r="E107" s="73">
        <v>0</v>
      </c>
      <c r="F107" s="73">
        <v>1</v>
      </c>
      <c r="G107" s="73">
        <v>6</v>
      </c>
      <c r="H107" s="73">
        <v>13</v>
      </c>
      <c r="I107" s="73">
        <v>35</v>
      </c>
      <c r="J107" s="73">
        <v>93</v>
      </c>
      <c r="K107" s="73">
        <v>180</v>
      </c>
      <c r="L107" s="73">
        <v>297</v>
      </c>
      <c r="M107" s="73">
        <v>472</v>
      </c>
      <c r="N107" s="73">
        <v>596</v>
      </c>
      <c r="O107" s="73">
        <v>887</v>
      </c>
      <c r="P107" s="73">
        <v>1270</v>
      </c>
      <c r="Q107" s="73">
        <v>2047</v>
      </c>
      <c r="R107" s="73">
        <v>2572</v>
      </c>
      <c r="S107" s="73">
        <v>2467</v>
      </c>
      <c r="T107" s="73">
        <v>3110</v>
      </c>
      <c r="U107" s="73">
        <v>5</v>
      </c>
      <c r="V107" s="73">
        <v>14052</v>
      </c>
      <c r="X107" s="90">
        <v>2000</v>
      </c>
      <c r="Y107" s="73">
        <v>0</v>
      </c>
      <c r="Z107" s="73">
        <v>0</v>
      </c>
      <c r="AA107" s="73">
        <v>0</v>
      </c>
      <c r="AB107" s="73">
        <v>1</v>
      </c>
      <c r="AC107" s="73">
        <v>0</v>
      </c>
      <c r="AD107" s="73">
        <v>2</v>
      </c>
      <c r="AE107" s="73">
        <v>9</v>
      </c>
      <c r="AF107" s="73">
        <v>22</v>
      </c>
      <c r="AG107" s="73">
        <v>37</v>
      </c>
      <c r="AH107" s="73">
        <v>70</v>
      </c>
      <c r="AI107" s="73">
        <v>105</v>
      </c>
      <c r="AJ107" s="73">
        <v>179</v>
      </c>
      <c r="AK107" s="73">
        <v>238</v>
      </c>
      <c r="AL107" s="73">
        <v>488</v>
      </c>
      <c r="AM107" s="73">
        <v>1093</v>
      </c>
      <c r="AN107" s="73">
        <v>1739</v>
      </c>
      <c r="AO107" s="73">
        <v>2439</v>
      </c>
      <c r="AP107" s="73">
        <v>6048</v>
      </c>
      <c r="AQ107" s="73">
        <v>0</v>
      </c>
      <c r="AR107" s="73">
        <v>12470</v>
      </c>
      <c r="AT107" s="90">
        <v>2000</v>
      </c>
      <c r="AU107" s="73">
        <v>1</v>
      </c>
      <c r="AV107" s="73">
        <v>0</v>
      </c>
      <c r="AW107" s="73">
        <v>0</v>
      </c>
      <c r="AX107" s="73">
        <v>2</v>
      </c>
      <c r="AY107" s="73">
        <v>6</v>
      </c>
      <c r="AZ107" s="73">
        <v>15</v>
      </c>
      <c r="BA107" s="73">
        <v>44</v>
      </c>
      <c r="BB107" s="73">
        <v>115</v>
      </c>
      <c r="BC107" s="73">
        <v>217</v>
      </c>
      <c r="BD107" s="73">
        <v>367</v>
      </c>
      <c r="BE107" s="73">
        <v>577</v>
      </c>
      <c r="BF107" s="73">
        <v>775</v>
      </c>
      <c r="BG107" s="73">
        <v>1125</v>
      </c>
      <c r="BH107" s="73">
        <v>1758</v>
      </c>
      <c r="BI107" s="73">
        <v>3140</v>
      </c>
      <c r="BJ107" s="73">
        <v>4311</v>
      </c>
      <c r="BK107" s="73">
        <v>4906</v>
      </c>
      <c r="BL107" s="73">
        <v>9158</v>
      </c>
      <c r="BM107" s="73">
        <v>5</v>
      </c>
      <c r="BN107" s="73">
        <v>26522</v>
      </c>
      <c r="BP107" s="90">
        <v>2000</v>
      </c>
    </row>
    <row r="108" spans="2:68">
      <c r="B108" s="90">
        <v>2001</v>
      </c>
      <c r="C108" s="73">
        <v>0</v>
      </c>
      <c r="D108" s="73">
        <v>0</v>
      </c>
      <c r="E108" s="73">
        <v>1</v>
      </c>
      <c r="F108" s="73">
        <v>1</v>
      </c>
      <c r="G108" s="73">
        <v>3</v>
      </c>
      <c r="H108" s="73">
        <v>14</v>
      </c>
      <c r="I108" s="73">
        <v>53</v>
      </c>
      <c r="J108" s="73">
        <v>97</v>
      </c>
      <c r="K108" s="73">
        <v>159</v>
      </c>
      <c r="L108" s="73">
        <v>301</v>
      </c>
      <c r="M108" s="73">
        <v>478</v>
      </c>
      <c r="N108" s="73">
        <v>658</v>
      </c>
      <c r="O108" s="73">
        <v>906</v>
      </c>
      <c r="P108" s="73">
        <v>1217</v>
      </c>
      <c r="Q108" s="73">
        <v>1905</v>
      </c>
      <c r="R108" s="73">
        <v>2445</v>
      </c>
      <c r="S108" s="73">
        <v>2407</v>
      </c>
      <c r="T108" s="73">
        <v>3257</v>
      </c>
      <c r="U108" s="73">
        <v>5</v>
      </c>
      <c r="V108" s="73">
        <v>13907</v>
      </c>
      <c r="X108" s="90">
        <v>2001</v>
      </c>
      <c r="Y108" s="73">
        <v>0</v>
      </c>
      <c r="Z108" s="73">
        <v>0</v>
      </c>
      <c r="AA108" s="73">
        <v>0</v>
      </c>
      <c r="AB108" s="73">
        <v>0</v>
      </c>
      <c r="AC108" s="73">
        <v>1</v>
      </c>
      <c r="AD108" s="73">
        <v>2</v>
      </c>
      <c r="AE108" s="73">
        <v>8</v>
      </c>
      <c r="AF108" s="73">
        <v>16</v>
      </c>
      <c r="AG108" s="73">
        <v>45</v>
      </c>
      <c r="AH108" s="73">
        <v>55</v>
      </c>
      <c r="AI108" s="73">
        <v>96</v>
      </c>
      <c r="AJ108" s="73">
        <v>167</v>
      </c>
      <c r="AK108" s="73">
        <v>249</v>
      </c>
      <c r="AL108" s="73">
        <v>444</v>
      </c>
      <c r="AM108" s="73">
        <v>963</v>
      </c>
      <c r="AN108" s="73">
        <v>1642</v>
      </c>
      <c r="AO108" s="73">
        <v>2506</v>
      </c>
      <c r="AP108" s="73">
        <v>6134</v>
      </c>
      <c r="AQ108" s="73">
        <v>0</v>
      </c>
      <c r="AR108" s="73">
        <v>12328</v>
      </c>
      <c r="AT108" s="90">
        <v>2001</v>
      </c>
      <c r="AU108" s="73">
        <v>0</v>
      </c>
      <c r="AV108" s="73">
        <v>0</v>
      </c>
      <c r="AW108" s="73">
        <v>1</v>
      </c>
      <c r="AX108" s="73">
        <v>1</v>
      </c>
      <c r="AY108" s="73">
        <v>4</v>
      </c>
      <c r="AZ108" s="73">
        <v>16</v>
      </c>
      <c r="BA108" s="73">
        <v>61</v>
      </c>
      <c r="BB108" s="73">
        <v>113</v>
      </c>
      <c r="BC108" s="73">
        <v>204</v>
      </c>
      <c r="BD108" s="73">
        <v>356</v>
      </c>
      <c r="BE108" s="73">
        <v>574</v>
      </c>
      <c r="BF108" s="73">
        <v>825</v>
      </c>
      <c r="BG108" s="73">
        <v>1155</v>
      </c>
      <c r="BH108" s="73">
        <v>1661</v>
      </c>
      <c r="BI108" s="73">
        <v>2868</v>
      </c>
      <c r="BJ108" s="73">
        <v>4087</v>
      </c>
      <c r="BK108" s="73">
        <v>4913</v>
      </c>
      <c r="BL108" s="73">
        <v>9391</v>
      </c>
      <c r="BM108" s="73">
        <v>5</v>
      </c>
      <c r="BN108" s="73">
        <v>26235</v>
      </c>
      <c r="BP108" s="90">
        <v>2001</v>
      </c>
    </row>
    <row r="109" spans="2:68">
      <c r="B109" s="90">
        <v>2002</v>
      </c>
      <c r="C109" s="73">
        <v>0</v>
      </c>
      <c r="D109" s="73">
        <v>0</v>
      </c>
      <c r="E109" s="73">
        <v>0</v>
      </c>
      <c r="F109" s="73">
        <v>2</v>
      </c>
      <c r="G109" s="73">
        <v>0</v>
      </c>
      <c r="H109" s="73">
        <v>14</v>
      </c>
      <c r="I109" s="73">
        <v>34</v>
      </c>
      <c r="J109" s="73">
        <v>77</v>
      </c>
      <c r="K109" s="73">
        <v>165</v>
      </c>
      <c r="L109" s="73">
        <v>301</v>
      </c>
      <c r="M109" s="73">
        <v>452</v>
      </c>
      <c r="N109" s="73">
        <v>670</v>
      </c>
      <c r="O109" s="73">
        <v>850</v>
      </c>
      <c r="P109" s="73">
        <v>1112</v>
      </c>
      <c r="Q109" s="73">
        <v>1825</v>
      </c>
      <c r="R109" s="73">
        <v>2376</v>
      </c>
      <c r="S109" s="73">
        <v>2470</v>
      </c>
      <c r="T109" s="73">
        <v>3495</v>
      </c>
      <c r="U109" s="73">
        <v>13</v>
      </c>
      <c r="V109" s="73">
        <v>13856</v>
      </c>
      <c r="X109" s="90">
        <v>2002</v>
      </c>
      <c r="Y109" s="73">
        <v>0</v>
      </c>
      <c r="Z109" s="73">
        <v>0</v>
      </c>
      <c r="AA109" s="73">
        <v>0</v>
      </c>
      <c r="AB109" s="73">
        <v>0</v>
      </c>
      <c r="AC109" s="73">
        <v>2</v>
      </c>
      <c r="AD109" s="73">
        <v>8</v>
      </c>
      <c r="AE109" s="73">
        <v>5</v>
      </c>
      <c r="AF109" s="73">
        <v>16</v>
      </c>
      <c r="AG109" s="73">
        <v>37</v>
      </c>
      <c r="AH109" s="73">
        <v>51</v>
      </c>
      <c r="AI109" s="73">
        <v>90</v>
      </c>
      <c r="AJ109" s="73">
        <v>155</v>
      </c>
      <c r="AK109" s="73">
        <v>250</v>
      </c>
      <c r="AL109" s="73">
        <v>456</v>
      </c>
      <c r="AM109" s="73">
        <v>815</v>
      </c>
      <c r="AN109" s="73">
        <v>1561</v>
      </c>
      <c r="AO109" s="73">
        <v>2478</v>
      </c>
      <c r="AP109" s="73">
        <v>6283</v>
      </c>
      <c r="AQ109" s="73">
        <v>3</v>
      </c>
      <c r="AR109" s="73">
        <v>12210</v>
      </c>
      <c r="AT109" s="90">
        <v>2002</v>
      </c>
      <c r="AU109" s="73">
        <v>0</v>
      </c>
      <c r="AV109" s="73">
        <v>0</v>
      </c>
      <c r="AW109" s="73">
        <v>0</v>
      </c>
      <c r="AX109" s="73">
        <v>2</v>
      </c>
      <c r="AY109" s="73">
        <v>2</v>
      </c>
      <c r="AZ109" s="73">
        <v>22</v>
      </c>
      <c r="BA109" s="73">
        <v>39</v>
      </c>
      <c r="BB109" s="73">
        <v>93</v>
      </c>
      <c r="BC109" s="73">
        <v>202</v>
      </c>
      <c r="BD109" s="73">
        <v>352</v>
      </c>
      <c r="BE109" s="73">
        <v>542</v>
      </c>
      <c r="BF109" s="73">
        <v>825</v>
      </c>
      <c r="BG109" s="73">
        <v>1100</v>
      </c>
      <c r="BH109" s="73">
        <v>1568</v>
      </c>
      <c r="BI109" s="73">
        <v>2640</v>
      </c>
      <c r="BJ109" s="73">
        <v>3937</v>
      </c>
      <c r="BK109" s="73">
        <v>4948</v>
      </c>
      <c r="BL109" s="73">
        <v>9778</v>
      </c>
      <c r="BM109" s="73">
        <v>16</v>
      </c>
      <c r="BN109" s="73">
        <v>26066</v>
      </c>
      <c r="BP109" s="90">
        <v>2002</v>
      </c>
    </row>
    <row r="110" spans="2:68">
      <c r="B110" s="90">
        <v>2003</v>
      </c>
      <c r="C110" s="73">
        <v>0</v>
      </c>
      <c r="D110" s="73">
        <v>0</v>
      </c>
      <c r="E110" s="73">
        <v>0</v>
      </c>
      <c r="F110" s="73">
        <v>3</v>
      </c>
      <c r="G110" s="73">
        <v>4</v>
      </c>
      <c r="H110" s="73">
        <v>15</v>
      </c>
      <c r="I110" s="73">
        <v>40</v>
      </c>
      <c r="J110" s="73">
        <v>77</v>
      </c>
      <c r="K110" s="73">
        <v>161</v>
      </c>
      <c r="L110" s="73">
        <v>299</v>
      </c>
      <c r="M110" s="73">
        <v>433</v>
      </c>
      <c r="N110" s="73">
        <v>648</v>
      </c>
      <c r="O110" s="73">
        <v>806</v>
      </c>
      <c r="P110" s="73">
        <v>1092</v>
      </c>
      <c r="Q110" s="73">
        <v>1646</v>
      </c>
      <c r="R110" s="73">
        <v>2294</v>
      </c>
      <c r="S110" s="73">
        <v>2495</v>
      </c>
      <c r="T110" s="73">
        <v>3522</v>
      </c>
      <c r="U110" s="73">
        <v>0</v>
      </c>
      <c r="V110" s="73">
        <v>13535</v>
      </c>
      <c r="X110" s="90">
        <v>2003</v>
      </c>
      <c r="Y110" s="73">
        <v>0</v>
      </c>
      <c r="Z110" s="73">
        <v>0</v>
      </c>
      <c r="AA110" s="73">
        <v>0</v>
      </c>
      <c r="AB110" s="73">
        <v>1</v>
      </c>
      <c r="AC110" s="73">
        <v>0</v>
      </c>
      <c r="AD110" s="73">
        <v>2</v>
      </c>
      <c r="AE110" s="73">
        <v>12</v>
      </c>
      <c r="AF110" s="73">
        <v>18</v>
      </c>
      <c r="AG110" s="73">
        <v>31</v>
      </c>
      <c r="AH110" s="73">
        <v>73</v>
      </c>
      <c r="AI110" s="73">
        <v>93</v>
      </c>
      <c r="AJ110" s="73">
        <v>147</v>
      </c>
      <c r="AK110" s="73">
        <v>243</v>
      </c>
      <c r="AL110" s="73">
        <v>378</v>
      </c>
      <c r="AM110" s="73">
        <v>736</v>
      </c>
      <c r="AN110" s="73">
        <v>1505</v>
      </c>
      <c r="AO110" s="73">
        <v>2436</v>
      </c>
      <c r="AP110" s="73">
        <v>6231</v>
      </c>
      <c r="AQ110" s="73">
        <v>0</v>
      </c>
      <c r="AR110" s="73">
        <v>11906</v>
      </c>
      <c r="AT110" s="90">
        <v>2003</v>
      </c>
      <c r="AU110" s="73">
        <v>0</v>
      </c>
      <c r="AV110" s="73">
        <v>0</v>
      </c>
      <c r="AW110" s="73">
        <v>0</v>
      </c>
      <c r="AX110" s="73">
        <v>4</v>
      </c>
      <c r="AY110" s="73">
        <v>4</v>
      </c>
      <c r="AZ110" s="73">
        <v>17</v>
      </c>
      <c r="BA110" s="73">
        <v>52</v>
      </c>
      <c r="BB110" s="73">
        <v>95</v>
      </c>
      <c r="BC110" s="73">
        <v>192</v>
      </c>
      <c r="BD110" s="73">
        <v>372</v>
      </c>
      <c r="BE110" s="73">
        <v>526</v>
      </c>
      <c r="BF110" s="73">
        <v>795</v>
      </c>
      <c r="BG110" s="73">
        <v>1049</v>
      </c>
      <c r="BH110" s="73">
        <v>1470</v>
      </c>
      <c r="BI110" s="73">
        <v>2382</v>
      </c>
      <c r="BJ110" s="73">
        <v>3799</v>
      </c>
      <c r="BK110" s="73">
        <v>4931</v>
      </c>
      <c r="BL110" s="73">
        <v>9753</v>
      </c>
      <c r="BM110" s="73">
        <v>0</v>
      </c>
      <c r="BN110" s="73">
        <v>25441</v>
      </c>
      <c r="BP110" s="90">
        <v>2003</v>
      </c>
    </row>
    <row r="111" spans="2:68">
      <c r="B111" s="90">
        <v>2004</v>
      </c>
      <c r="C111" s="73">
        <v>2</v>
      </c>
      <c r="D111" s="73">
        <v>0</v>
      </c>
      <c r="E111" s="73">
        <v>1</v>
      </c>
      <c r="F111" s="73">
        <v>0</v>
      </c>
      <c r="G111" s="73">
        <v>5</v>
      </c>
      <c r="H111" s="73">
        <v>14</v>
      </c>
      <c r="I111" s="73">
        <v>29</v>
      </c>
      <c r="J111" s="73">
        <v>86</v>
      </c>
      <c r="K111" s="73">
        <v>150</v>
      </c>
      <c r="L111" s="73">
        <v>301</v>
      </c>
      <c r="M111" s="73">
        <v>405</v>
      </c>
      <c r="N111" s="73">
        <v>645</v>
      </c>
      <c r="O111" s="73">
        <v>815</v>
      </c>
      <c r="P111" s="73">
        <v>1114</v>
      </c>
      <c r="Q111" s="73">
        <v>1508</v>
      </c>
      <c r="R111" s="73">
        <v>2158</v>
      </c>
      <c r="S111" s="73">
        <v>2471</v>
      </c>
      <c r="T111" s="73">
        <v>3447</v>
      </c>
      <c r="U111" s="73">
        <v>1</v>
      </c>
      <c r="V111" s="73">
        <v>13152</v>
      </c>
      <c r="X111" s="90">
        <v>2004</v>
      </c>
      <c r="Y111" s="73">
        <v>2</v>
      </c>
      <c r="Z111" s="73">
        <v>0</v>
      </c>
      <c r="AA111" s="73">
        <v>0</v>
      </c>
      <c r="AB111" s="73">
        <v>0</v>
      </c>
      <c r="AC111" s="73">
        <v>3</v>
      </c>
      <c r="AD111" s="73">
        <v>3</v>
      </c>
      <c r="AE111" s="73">
        <v>11</v>
      </c>
      <c r="AF111" s="73">
        <v>16</v>
      </c>
      <c r="AG111" s="73">
        <v>44</v>
      </c>
      <c r="AH111" s="73">
        <v>56</v>
      </c>
      <c r="AI111" s="73">
        <v>91</v>
      </c>
      <c r="AJ111" s="73">
        <v>130</v>
      </c>
      <c r="AK111" s="73">
        <v>196</v>
      </c>
      <c r="AL111" s="73">
        <v>353</v>
      </c>
      <c r="AM111" s="73">
        <v>657</v>
      </c>
      <c r="AN111" s="73">
        <v>1351</v>
      </c>
      <c r="AO111" s="73">
        <v>2288</v>
      </c>
      <c r="AP111" s="73">
        <v>6225</v>
      </c>
      <c r="AQ111" s="73">
        <v>0</v>
      </c>
      <c r="AR111" s="73">
        <v>11426</v>
      </c>
      <c r="AT111" s="90">
        <v>2004</v>
      </c>
      <c r="AU111" s="73">
        <v>4</v>
      </c>
      <c r="AV111" s="73">
        <v>0</v>
      </c>
      <c r="AW111" s="73">
        <v>1</v>
      </c>
      <c r="AX111" s="73">
        <v>0</v>
      </c>
      <c r="AY111" s="73">
        <v>8</v>
      </c>
      <c r="AZ111" s="73">
        <v>17</v>
      </c>
      <c r="BA111" s="73">
        <v>40</v>
      </c>
      <c r="BB111" s="73">
        <v>102</v>
      </c>
      <c r="BC111" s="73">
        <v>194</v>
      </c>
      <c r="BD111" s="73">
        <v>357</v>
      </c>
      <c r="BE111" s="73">
        <v>496</v>
      </c>
      <c r="BF111" s="73">
        <v>775</v>
      </c>
      <c r="BG111" s="73">
        <v>1011</v>
      </c>
      <c r="BH111" s="73">
        <v>1467</v>
      </c>
      <c r="BI111" s="73">
        <v>2165</v>
      </c>
      <c r="BJ111" s="73">
        <v>3509</v>
      </c>
      <c r="BK111" s="73">
        <v>4759</v>
      </c>
      <c r="BL111" s="73">
        <v>9672</v>
      </c>
      <c r="BM111" s="73">
        <v>1</v>
      </c>
      <c r="BN111" s="73">
        <v>24578</v>
      </c>
      <c r="BP111" s="90">
        <v>2004</v>
      </c>
    </row>
    <row r="112" spans="2:68">
      <c r="B112" s="90">
        <v>2005</v>
      </c>
      <c r="C112" s="73">
        <v>0</v>
      </c>
      <c r="D112" s="73">
        <v>0</v>
      </c>
      <c r="E112" s="73">
        <v>0</v>
      </c>
      <c r="F112" s="73">
        <v>0</v>
      </c>
      <c r="G112" s="73">
        <v>8</v>
      </c>
      <c r="H112" s="73">
        <v>10</v>
      </c>
      <c r="I112" s="73">
        <v>33</v>
      </c>
      <c r="J112" s="73">
        <v>78</v>
      </c>
      <c r="K112" s="73">
        <v>173</v>
      </c>
      <c r="L112" s="73">
        <v>303</v>
      </c>
      <c r="M112" s="73">
        <v>437</v>
      </c>
      <c r="N112" s="73">
        <v>620</v>
      </c>
      <c r="O112" s="73">
        <v>754</v>
      </c>
      <c r="P112" s="73">
        <v>985</v>
      </c>
      <c r="Q112" s="73">
        <v>1249</v>
      </c>
      <c r="R112" s="73">
        <v>1991</v>
      </c>
      <c r="S112" s="73">
        <v>2456</v>
      </c>
      <c r="T112" s="73">
        <v>3335</v>
      </c>
      <c r="U112" s="73">
        <v>1</v>
      </c>
      <c r="V112" s="73">
        <v>12433</v>
      </c>
      <c r="X112" s="90">
        <v>2005</v>
      </c>
      <c r="Y112" s="73">
        <v>1</v>
      </c>
      <c r="Z112" s="73">
        <v>0</v>
      </c>
      <c r="AA112" s="73">
        <v>0</v>
      </c>
      <c r="AB112" s="73">
        <v>0</v>
      </c>
      <c r="AC112" s="73">
        <v>2</v>
      </c>
      <c r="AD112" s="73">
        <v>6</v>
      </c>
      <c r="AE112" s="73">
        <v>8</v>
      </c>
      <c r="AF112" s="73">
        <v>21</v>
      </c>
      <c r="AG112" s="73">
        <v>39</v>
      </c>
      <c r="AH112" s="73">
        <v>73</v>
      </c>
      <c r="AI112" s="73">
        <v>78</v>
      </c>
      <c r="AJ112" s="73">
        <v>133</v>
      </c>
      <c r="AK112" s="73">
        <v>208</v>
      </c>
      <c r="AL112" s="73">
        <v>340</v>
      </c>
      <c r="AM112" s="73">
        <v>567</v>
      </c>
      <c r="AN112" s="73">
        <v>1218</v>
      </c>
      <c r="AO112" s="73">
        <v>2213</v>
      </c>
      <c r="AP112" s="73">
        <v>6227</v>
      </c>
      <c r="AQ112" s="73">
        <v>3</v>
      </c>
      <c r="AR112" s="73">
        <v>11137</v>
      </c>
      <c r="AT112" s="90">
        <v>2005</v>
      </c>
      <c r="AU112" s="73">
        <v>1</v>
      </c>
      <c r="AV112" s="73">
        <v>0</v>
      </c>
      <c r="AW112" s="73">
        <v>0</v>
      </c>
      <c r="AX112" s="73">
        <v>0</v>
      </c>
      <c r="AY112" s="73">
        <v>10</v>
      </c>
      <c r="AZ112" s="73">
        <v>16</v>
      </c>
      <c r="BA112" s="73">
        <v>41</v>
      </c>
      <c r="BB112" s="73">
        <v>99</v>
      </c>
      <c r="BC112" s="73">
        <v>212</v>
      </c>
      <c r="BD112" s="73">
        <v>376</v>
      </c>
      <c r="BE112" s="73">
        <v>515</v>
      </c>
      <c r="BF112" s="73">
        <v>753</v>
      </c>
      <c r="BG112" s="73">
        <v>962</v>
      </c>
      <c r="BH112" s="73">
        <v>1325</v>
      </c>
      <c r="BI112" s="73">
        <v>1816</v>
      </c>
      <c r="BJ112" s="73">
        <v>3209</v>
      </c>
      <c r="BK112" s="73">
        <v>4669</v>
      </c>
      <c r="BL112" s="73">
        <v>9562</v>
      </c>
      <c r="BM112" s="73">
        <v>4</v>
      </c>
      <c r="BN112" s="73">
        <v>23570</v>
      </c>
      <c r="BP112" s="90">
        <v>2005</v>
      </c>
    </row>
    <row r="113" spans="2:68">
      <c r="B113" s="90">
        <v>2006</v>
      </c>
      <c r="C113" s="73">
        <v>0</v>
      </c>
      <c r="D113" s="73">
        <v>0</v>
      </c>
      <c r="E113" s="73">
        <v>0</v>
      </c>
      <c r="F113" s="73">
        <v>2</v>
      </c>
      <c r="G113" s="73">
        <v>4</v>
      </c>
      <c r="H113" s="73">
        <v>11</v>
      </c>
      <c r="I113" s="73">
        <v>41</v>
      </c>
      <c r="J113" s="73">
        <v>82</v>
      </c>
      <c r="K113" s="73">
        <v>159</v>
      </c>
      <c r="L113" s="73">
        <v>270</v>
      </c>
      <c r="M113" s="73">
        <v>431</v>
      </c>
      <c r="N113" s="73">
        <v>552</v>
      </c>
      <c r="O113" s="73">
        <v>744</v>
      </c>
      <c r="P113" s="73">
        <v>942</v>
      </c>
      <c r="Q113" s="73">
        <v>1175</v>
      </c>
      <c r="R113" s="73">
        <v>1854</v>
      </c>
      <c r="S113" s="73">
        <v>2432</v>
      </c>
      <c r="T113" s="73">
        <v>3586</v>
      </c>
      <c r="U113" s="73">
        <v>1</v>
      </c>
      <c r="V113" s="73">
        <v>12286</v>
      </c>
      <c r="X113" s="90">
        <v>2006</v>
      </c>
      <c r="Y113" s="73">
        <v>1</v>
      </c>
      <c r="Z113" s="73">
        <v>0</v>
      </c>
      <c r="AA113" s="73">
        <v>0</v>
      </c>
      <c r="AB113" s="73">
        <v>0</v>
      </c>
      <c r="AC113" s="73">
        <v>1</v>
      </c>
      <c r="AD113" s="73">
        <v>3</v>
      </c>
      <c r="AE113" s="73">
        <v>8</v>
      </c>
      <c r="AF113" s="73">
        <v>15</v>
      </c>
      <c r="AG113" s="73">
        <v>28</v>
      </c>
      <c r="AH113" s="73">
        <v>50</v>
      </c>
      <c r="AI113" s="73">
        <v>81</v>
      </c>
      <c r="AJ113" s="73">
        <v>120</v>
      </c>
      <c r="AK113" s="73">
        <v>195</v>
      </c>
      <c r="AL113" s="73">
        <v>318</v>
      </c>
      <c r="AM113" s="73">
        <v>535</v>
      </c>
      <c r="AN113" s="73">
        <v>1150</v>
      </c>
      <c r="AO113" s="73">
        <v>2091</v>
      </c>
      <c r="AP113" s="73">
        <v>6250</v>
      </c>
      <c r="AQ113" s="73">
        <v>0</v>
      </c>
      <c r="AR113" s="73">
        <v>10846</v>
      </c>
      <c r="AT113" s="90">
        <v>2006</v>
      </c>
      <c r="AU113" s="73">
        <v>1</v>
      </c>
      <c r="AV113" s="73">
        <v>0</v>
      </c>
      <c r="AW113" s="73">
        <v>0</v>
      </c>
      <c r="AX113" s="73">
        <v>2</v>
      </c>
      <c r="AY113" s="73">
        <v>5</v>
      </c>
      <c r="AZ113" s="73">
        <v>14</v>
      </c>
      <c r="BA113" s="73">
        <v>49</v>
      </c>
      <c r="BB113" s="73">
        <v>97</v>
      </c>
      <c r="BC113" s="73">
        <v>187</v>
      </c>
      <c r="BD113" s="73">
        <v>320</v>
      </c>
      <c r="BE113" s="73">
        <v>512</v>
      </c>
      <c r="BF113" s="73">
        <v>672</v>
      </c>
      <c r="BG113" s="73">
        <v>939</v>
      </c>
      <c r="BH113" s="73">
        <v>1260</v>
      </c>
      <c r="BI113" s="73">
        <v>1710</v>
      </c>
      <c r="BJ113" s="73">
        <v>3004</v>
      </c>
      <c r="BK113" s="73">
        <v>4523</v>
      </c>
      <c r="BL113" s="73">
        <v>9836</v>
      </c>
      <c r="BM113" s="73">
        <v>1</v>
      </c>
      <c r="BN113" s="73">
        <v>23132</v>
      </c>
      <c r="BP113" s="90">
        <v>2006</v>
      </c>
    </row>
    <row r="114" spans="2:68">
      <c r="B114" s="90">
        <v>2007</v>
      </c>
      <c r="C114" s="73">
        <v>1</v>
      </c>
      <c r="D114" s="73">
        <v>0</v>
      </c>
      <c r="E114" s="73">
        <v>0</v>
      </c>
      <c r="F114" s="73">
        <v>0</v>
      </c>
      <c r="G114" s="73">
        <v>4</v>
      </c>
      <c r="H114" s="73">
        <v>9</v>
      </c>
      <c r="I114" s="73">
        <v>33</v>
      </c>
      <c r="J114" s="73">
        <v>73</v>
      </c>
      <c r="K114" s="73">
        <v>147</v>
      </c>
      <c r="L114" s="73">
        <v>263</v>
      </c>
      <c r="M114" s="73">
        <v>417</v>
      </c>
      <c r="N114" s="73">
        <v>591</v>
      </c>
      <c r="O114" s="73">
        <v>746</v>
      </c>
      <c r="P114" s="73">
        <v>920</v>
      </c>
      <c r="Q114" s="73">
        <v>1216</v>
      </c>
      <c r="R114" s="73">
        <v>1863</v>
      </c>
      <c r="S114" s="73">
        <v>2367</v>
      </c>
      <c r="T114" s="73">
        <v>3620</v>
      </c>
      <c r="U114" s="73">
        <v>2</v>
      </c>
      <c r="V114" s="73">
        <v>12272</v>
      </c>
      <c r="X114" s="90">
        <v>2007</v>
      </c>
      <c r="Y114" s="73">
        <v>1</v>
      </c>
      <c r="Z114" s="73">
        <v>0</v>
      </c>
      <c r="AA114" s="73">
        <v>0</v>
      </c>
      <c r="AB114" s="73">
        <v>1</v>
      </c>
      <c r="AC114" s="73">
        <v>1</v>
      </c>
      <c r="AD114" s="73">
        <v>3</v>
      </c>
      <c r="AE114" s="73">
        <v>5</v>
      </c>
      <c r="AF114" s="73">
        <v>15</v>
      </c>
      <c r="AG114" s="73">
        <v>28</v>
      </c>
      <c r="AH114" s="73">
        <v>57</v>
      </c>
      <c r="AI114" s="73">
        <v>71</v>
      </c>
      <c r="AJ114" s="73">
        <v>122</v>
      </c>
      <c r="AK114" s="73">
        <v>200</v>
      </c>
      <c r="AL114" s="73">
        <v>303</v>
      </c>
      <c r="AM114" s="73">
        <v>525</v>
      </c>
      <c r="AN114" s="73">
        <v>1046</v>
      </c>
      <c r="AO114" s="73">
        <v>1980</v>
      </c>
      <c r="AP114" s="73">
        <v>6318</v>
      </c>
      <c r="AQ114" s="73">
        <v>0</v>
      </c>
      <c r="AR114" s="73">
        <v>10676</v>
      </c>
      <c r="AT114" s="90">
        <v>2007</v>
      </c>
      <c r="AU114" s="73">
        <v>2</v>
      </c>
      <c r="AV114" s="73">
        <v>0</v>
      </c>
      <c r="AW114" s="73">
        <v>0</v>
      </c>
      <c r="AX114" s="73">
        <v>1</v>
      </c>
      <c r="AY114" s="73">
        <v>5</v>
      </c>
      <c r="AZ114" s="73">
        <v>12</v>
      </c>
      <c r="BA114" s="73">
        <v>38</v>
      </c>
      <c r="BB114" s="73">
        <v>88</v>
      </c>
      <c r="BC114" s="73">
        <v>175</v>
      </c>
      <c r="BD114" s="73">
        <v>320</v>
      </c>
      <c r="BE114" s="73">
        <v>488</v>
      </c>
      <c r="BF114" s="73">
        <v>713</v>
      </c>
      <c r="BG114" s="73">
        <v>946</v>
      </c>
      <c r="BH114" s="73">
        <v>1223</v>
      </c>
      <c r="BI114" s="73">
        <v>1741</v>
      </c>
      <c r="BJ114" s="73">
        <v>2909</v>
      </c>
      <c r="BK114" s="73">
        <v>4347</v>
      </c>
      <c r="BL114" s="73">
        <v>9938</v>
      </c>
      <c r="BM114" s="73">
        <v>2</v>
      </c>
      <c r="BN114" s="73">
        <v>22948</v>
      </c>
      <c r="BP114" s="90">
        <v>2007</v>
      </c>
    </row>
    <row r="115" spans="2:68">
      <c r="B115" s="90">
        <v>2008</v>
      </c>
      <c r="C115" s="73">
        <v>0</v>
      </c>
      <c r="D115" s="73">
        <v>0</v>
      </c>
      <c r="E115" s="73">
        <v>1</v>
      </c>
      <c r="F115" s="73">
        <v>0</v>
      </c>
      <c r="G115" s="73">
        <v>4</v>
      </c>
      <c r="H115" s="73">
        <v>16</v>
      </c>
      <c r="I115" s="73">
        <v>33</v>
      </c>
      <c r="J115" s="73">
        <v>76</v>
      </c>
      <c r="K115" s="73">
        <v>152</v>
      </c>
      <c r="L115" s="73">
        <v>270</v>
      </c>
      <c r="M115" s="73">
        <v>383</v>
      </c>
      <c r="N115" s="73">
        <v>556</v>
      </c>
      <c r="O115" s="73">
        <v>802</v>
      </c>
      <c r="P115" s="73">
        <v>935</v>
      </c>
      <c r="Q115" s="73">
        <v>1201</v>
      </c>
      <c r="R115" s="73">
        <v>1743</v>
      </c>
      <c r="S115" s="73">
        <v>2384</v>
      </c>
      <c r="T115" s="73">
        <v>3999</v>
      </c>
      <c r="U115" s="73">
        <v>1</v>
      </c>
      <c r="V115" s="73">
        <v>12556</v>
      </c>
      <c r="X115" s="90">
        <v>2008</v>
      </c>
      <c r="Y115" s="73">
        <v>0</v>
      </c>
      <c r="Z115" s="73">
        <v>0</v>
      </c>
      <c r="AA115" s="73">
        <v>0</v>
      </c>
      <c r="AB115" s="73">
        <v>1</v>
      </c>
      <c r="AC115" s="73">
        <v>0</v>
      </c>
      <c r="AD115" s="73">
        <v>0</v>
      </c>
      <c r="AE115" s="73">
        <v>12</v>
      </c>
      <c r="AF115" s="73">
        <v>20</v>
      </c>
      <c r="AG115" s="73">
        <v>29</v>
      </c>
      <c r="AH115" s="73">
        <v>71</v>
      </c>
      <c r="AI115" s="73">
        <v>90</v>
      </c>
      <c r="AJ115" s="73">
        <v>126</v>
      </c>
      <c r="AK115" s="73">
        <v>217</v>
      </c>
      <c r="AL115" s="73">
        <v>333</v>
      </c>
      <c r="AM115" s="73">
        <v>567</v>
      </c>
      <c r="AN115" s="73">
        <v>1026</v>
      </c>
      <c r="AO115" s="73">
        <v>2018</v>
      </c>
      <c r="AP115" s="73">
        <v>6760</v>
      </c>
      <c r="AQ115" s="73">
        <v>0</v>
      </c>
      <c r="AR115" s="73">
        <v>11270</v>
      </c>
      <c r="AT115" s="90">
        <v>2008</v>
      </c>
      <c r="AU115" s="73">
        <v>0</v>
      </c>
      <c r="AV115" s="73">
        <v>0</v>
      </c>
      <c r="AW115" s="73">
        <v>1</v>
      </c>
      <c r="AX115" s="73">
        <v>1</v>
      </c>
      <c r="AY115" s="73">
        <v>4</v>
      </c>
      <c r="AZ115" s="73">
        <v>16</v>
      </c>
      <c r="BA115" s="73">
        <v>45</v>
      </c>
      <c r="BB115" s="73">
        <v>96</v>
      </c>
      <c r="BC115" s="73">
        <v>181</v>
      </c>
      <c r="BD115" s="73">
        <v>341</v>
      </c>
      <c r="BE115" s="73">
        <v>473</v>
      </c>
      <c r="BF115" s="73">
        <v>682</v>
      </c>
      <c r="BG115" s="73">
        <v>1019</v>
      </c>
      <c r="BH115" s="73">
        <v>1268</v>
      </c>
      <c r="BI115" s="73">
        <v>1768</v>
      </c>
      <c r="BJ115" s="73">
        <v>2769</v>
      </c>
      <c r="BK115" s="73">
        <v>4402</v>
      </c>
      <c r="BL115" s="73">
        <v>10759</v>
      </c>
      <c r="BM115" s="73">
        <v>1</v>
      </c>
      <c r="BN115" s="73">
        <v>23826</v>
      </c>
      <c r="BP115" s="90">
        <v>2008</v>
      </c>
    </row>
    <row r="116" spans="2:68">
      <c r="B116" s="90">
        <v>2009</v>
      </c>
      <c r="C116" s="73">
        <v>0</v>
      </c>
      <c r="D116" s="73">
        <v>0</v>
      </c>
      <c r="E116" s="73">
        <v>0</v>
      </c>
      <c r="F116" s="73">
        <v>0</v>
      </c>
      <c r="G116" s="73">
        <v>8</v>
      </c>
      <c r="H116" s="73">
        <v>13</v>
      </c>
      <c r="I116" s="73">
        <v>42</v>
      </c>
      <c r="J116" s="73">
        <v>69</v>
      </c>
      <c r="K116" s="73">
        <v>159</v>
      </c>
      <c r="L116" s="73">
        <v>252</v>
      </c>
      <c r="M116" s="73">
        <v>407</v>
      </c>
      <c r="N116" s="73">
        <v>515</v>
      </c>
      <c r="O116" s="73">
        <v>777</v>
      </c>
      <c r="P116" s="73">
        <v>896</v>
      </c>
      <c r="Q116" s="73">
        <v>1154</v>
      </c>
      <c r="R116" s="73">
        <v>1628</v>
      </c>
      <c r="S116" s="73">
        <v>2240</v>
      </c>
      <c r="T116" s="73">
        <v>3937</v>
      </c>
      <c r="U116" s="73">
        <v>5</v>
      </c>
      <c r="V116" s="73">
        <v>12102</v>
      </c>
      <c r="X116" s="90">
        <v>2009</v>
      </c>
      <c r="Y116" s="73">
        <v>3</v>
      </c>
      <c r="Z116" s="73">
        <v>0</v>
      </c>
      <c r="AA116" s="73">
        <v>0</v>
      </c>
      <c r="AB116" s="73">
        <v>2</v>
      </c>
      <c r="AC116" s="73">
        <v>2</v>
      </c>
      <c r="AD116" s="73">
        <v>2</v>
      </c>
      <c r="AE116" s="73">
        <v>3</v>
      </c>
      <c r="AF116" s="73">
        <v>18</v>
      </c>
      <c r="AG116" s="73">
        <v>36</v>
      </c>
      <c r="AH116" s="73">
        <v>58</v>
      </c>
      <c r="AI116" s="73">
        <v>78</v>
      </c>
      <c r="AJ116" s="73">
        <v>131</v>
      </c>
      <c r="AK116" s="73">
        <v>201</v>
      </c>
      <c r="AL116" s="73">
        <v>284</v>
      </c>
      <c r="AM116" s="73">
        <v>513</v>
      </c>
      <c r="AN116" s="73">
        <v>905</v>
      </c>
      <c r="AO116" s="73">
        <v>1857</v>
      </c>
      <c r="AP116" s="73">
        <v>6405</v>
      </c>
      <c r="AQ116" s="73">
        <v>0</v>
      </c>
      <c r="AR116" s="73">
        <v>10498</v>
      </c>
      <c r="AT116" s="90">
        <v>2009</v>
      </c>
      <c r="AU116" s="73">
        <v>3</v>
      </c>
      <c r="AV116" s="73">
        <v>0</v>
      </c>
      <c r="AW116" s="73">
        <v>0</v>
      </c>
      <c r="AX116" s="73">
        <v>2</v>
      </c>
      <c r="AY116" s="73">
        <v>10</v>
      </c>
      <c r="AZ116" s="73">
        <v>15</v>
      </c>
      <c r="BA116" s="73">
        <v>45</v>
      </c>
      <c r="BB116" s="73">
        <v>87</v>
      </c>
      <c r="BC116" s="73">
        <v>195</v>
      </c>
      <c r="BD116" s="73">
        <v>310</v>
      </c>
      <c r="BE116" s="73">
        <v>485</v>
      </c>
      <c r="BF116" s="73">
        <v>646</v>
      </c>
      <c r="BG116" s="73">
        <v>978</v>
      </c>
      <c r="BH116" s="73">
        <v>1180</v>
      </c>
      <c r="BI116" s="73">
        <v>1667</v>
      </c>
      <c r="BJ116" s="73">
        <v>2533</v>
      </c>
      <c r="BK116" s="73">
        <v>4097</v>
      </c>
      <c r="BL116" s="73">
        <v>10342</v>
      </c>
      <c r="BM116" s="73">
        <v>5</v>
      </c>
      <c r="BN116" s="73">
        <v>22600</v>
      </c>
      <c r="BP116" s="90">
        <v>2009</v>
      </c>
    </row>
    <row r="117" spans="2:68">
      <c r="B117" s="90">
        <v>2010</v>
      </c>
      <c r="C117" s="73">
        <v>0</v>
      </c>
      <c r="D117" s="73">
        <v>0</v>
      </c>
      <c r="E117" s="73">
        <v>0</v>
      </c>
      <c r="F117" s="73">
        <v>0</v>
      </c>
      <c r="G117" s="73">
        <v>5</v>
      </c>
      <c r="H117" s="73">
        <v>7</v>
      </c>
      <c r="I117" s="73">
        <v>34</v>
      </c>
      <c r="J117" s="73">
        <v>69</v>
      </c>
      <c r="K117" s="73">
        <v>121</v>
      </c>
      <c r="L117" s="73">
        <v>251</v>
      </c>
      <c r="M117" s="73">
        <v>394</v>
      </c>
      <c r="N117" s="73">
        <v>550</v>
      </c>
      <c r="O117" s="73">
        <v>709</v>
      </c>
      <c r="P117" s="73">
        <v>851</v>
      </c>
      <c r="Q117" s="73">
        <v>1082</v>
      </c>
      <c r="R117" s="73">
        <v>1454</v>
      </c>
      <c r="S117" s="73">
        <v>2184</v>
      </c>
      <c r="T117" s="73">
        <v>3997</v>
      </c>
      <c r="U117" s="73">
        <v>0</v>
      </c>
      <c r="V117" s="73">
        <v>11708</v>
      </c>
      <c r="X117" s="90">
        <v>2010</v>
      </c>
      <c r="Y117" s="73">
        <v>0</v>
      </c>
      <c r="Z117" s="73">
        <v>0</v>
      </c>
      <c r="AA117" s="73">
        <v>0</v>
      </c>
      <c r="AB117" s="73">
        <v>0</v>
      </c>
      <c r="AC117" s="73">
        <v>2</v>
      </c>
      <c r="AD117" s="73">
        <v>4</v>
      </c>
      <c r="AE117" s="73">
        <v>5</v>
      </c>
      <c r="AF117" s="73">
        <v>9</v>
      </c>
      <c r="AG117" s="73">
        <v>34</v>
      </c>
      <c r="AH117" s="73">
        <v>75</v>
      </c>
      <c r="AI117" s="73">
        <v>69</v>
      </c>
      <c r="AJ117" s="73">
        <v>128</v>
      </c>
      <c r="AK117" s="73">
        <v>202</v>
      </c>
      <c r="AL117" s="73">
        <v>262</v>
      </c>
      <c r="AM117" s="73">
        <v>452</v>
      </c>
      <c r="AN117" s="73">
        <v>841</v>
      </c>
      <c r="AO117" s="73">
        <v>1677</v>
      </c>
      <c r="AP117" s="73">
        <v>6225</v>
      </c>
      <c r="AQ117" s="73">
        <v>1</v>
      </c>
      <c r="AR117" s="73">
        <v>9986</v>
      </c>
      <c r="AT117" s="90">
        <v>2010</v>
      </c>
      <c r="AU117" s="73">
        <v>0</v>
      </c>
      <c r="AV117" s="73">
        <v>0</v>
      </c>
      <c r="AW117" s="73">
        <v>0</v>
      </c>
      <c r="AX117" s="73">
        <v>0</v>
      </c>
      <c r="AY117" s="73">
        <v>7</v>
      </c>
      <c r="AZ117" s="73">
        <v>11</v>
      </c>
      <c r="BA117" s="73">
        <v>39</v>
      </c>
      <c r="BB117" s="73">
        <v>78</v>
      </c>
      <c r="BC117" s="73">
        <v>155</v>
      </c>
      <c r="BD117" s="73">
        <v>326</v>
      </c>
      <c r="BE117" s="73">
        <v>463</v>
      </c>
      <c r="BF117" s="73">
        <v>678</v>
      </c>
      <c r="BG117" s="73">
        <v>911</v>
      </c>
      <c r="BH117" s="73">
        <v>1113</v>
      </c>
      <c r="BI117" s="73">
        <v>1534</v>
      </c>
      <c r="BJ117" s="73">
        <v>2295</v>
      </c>
      <c r="BK117" s="73">
        <v>3861</v>
      </c>
      <c r="BL117" s="73">
        <v>10222</v>
      </c>
      <c r="BM117" s="73">
        <v>1</v>
      </c>
      <c r="BN117" s="73">
        <v>21694</v>
      </c>
      <c r="BP117" s="90">
        <v>2010</v>
      </c>
    </row>
    <row r="118" spans="2:68">
      <c r="B118" s="90">
        <v>2011</v>
      </c>
      <c r="C118" s="73">
        <v>0</v>
      </c>
      <c r="D118" s="73">
        <v>0</v>
      </c>
      <c r="E118" s="73">
        <v>0</v>
      </c>
      <c r="F118" s="73">
        <v>0</v>
      </c>
      <c r="G118" s="73">
        <v>4</v>
      </c>
      <c r="H118" s="73">
        <v>17</v>
      </c>
      <c r="I118" s="73">
        <v>27</v>
      </c>
      <c r="J118" s="73">
        <v>60</v>
      </c>
      <c r="K118" s="73">
        <v>139</v>
      </c>
      <c r="L118" s="73">
        <v>238</v>
      </c>
      <c r="M118" s="73">
        <v>392</v>
      </c>
      <c r="N118" s="73">
        <v>573</v>
      </c>
      <c r="O118" s="73">
        <v>765</v>
      </c>
      <c r="P118" s="73">
        <v>871</v>
      </c>
      <c r="Q118" s="73">
        <v>1061</v>
      </c>
      <c r="R118" s="73">
        <v>1396</v>
      </c>
      <c r="S118" s="73">
        <v>2085</v>
      </c>
      <c r="T118" s="73">
        <v>4112</v>
      </c>
      <c r="U118" s="73">
        <v>0</v>
      </c>
      <c r="V118" s="73">
        <v>11740</v>
      </c>
      <c r="X118" s="90">
        <v>2011</v>
      </c>
      <c r="Y118" s="73">
        <v>1</v>
      </c>
      <c r="Z118" s="73">
        <v>0</v>
      </c>
      <c r="AA118" s="73">
        <v>0</v>
      </c>
      <c r="AB118" s="73">
        <v>0</v>
      </c>
      <c r="AC118" s="73">
        <v>1</v>
      </c>
      <c r="AD118" s="73">
        <v>4</v>
      </c>
      <c r="AE118" s="73">
        <v>9</v>
      </c>
      <c r="AF118" s="73">
        <v>15</v>
      </c>
      <c r="AG118" s="73">
        <v>18</v>
      </c>
      <c r="AH118" s="73">
        <v>60</v>
      </c>
      <c r="AI118" s="73">
        <v>87</v>
      </c>
      <c r="AJ118" s="73">
        <v>106</v>
      </c>
      <c r="AK118" s="73">
        <v>204</v>
      </c>
      <c r="AL118" s="73">
        <v>243</v>
      </c>
      <c r="AM118" s="73">
        <v>455</v>
      </c>
      <c r="AN118" s="73">
        <v>763</v>
      </c>
      <c r="AO118" s="73">
        <v>1502</v>
      </c>
      <c r="AP118" s="73">
        <v>6317</v>
      </c>
      <c r="AQ118" s="73">
        <v>0</v>
      </c>
      <c r="AR118" s="73">
        <v>9785</v>
      </c>
      <c r="AT118" s="90">
        <v>2011</v>
      </c>
      <c r="AU118" s="73">
        <v>1</v>
      </c>
      <c r="AV118" s="73">
        <v>0</v>
      </c>
      <c r="AW118" s="73">
        <v>0</v>
      </c>
      <c r="AX118" s="73">
        <v>0</v>
      </c>
      <c r="AY118" s="73">
        <v>5</v>
      </c>
      <c r="AZ118" s="73">
        <v>21</v>
      </c>
      <c r="BA118" s="73">
        <v>36</v>
      </c>
      <c r="BB118" s="73">
        <v>75</v>
      </c>
      <c r="BC118" s="73">
        <v>157</v>
      </c>
      <c r="BD118" s="73">
        <v>298</v>
      </c>
      <c r="BE118" s="73">
        <v>479</v>
      </c>
      <c r="BF118" s="73">
        <v>679</v>
      </c>
      <c r="BG118" s="73">
        <v>969</v>
      </c>
      <c r="BH118" s="73">
        <v>1114</v>
      </c>
      <c r="BI118" s="73">
        <v>1516</v>
      </c>
      <c r="BJ118" s="73">
        <v>2159</v>
      </c>
      <c r="BK118" s="73">
        <v>3587</v>
      </c>
      <c r="BL118" s="73">
        <v>10429</v>
      </c>
      <c r="BM118" s="73">
        <v>0</v>
      </c>
      <c r="BN118" s="73">
        <v>21525</v>
      </c>
      <c r="BP118" s="90">
        <v>2011</v>
      </c>
    </row>
    <row r="119" spans="2:68">
      <c r="B119" s="90">
        <v>2012</v>
      </c>
      <c r="C119" s="73">
        <v>0</v>
      </c>
      <c r="D119" s="73">
        <v>0</v>
      </c>
      <c r="E119" s="73">
        <v>0</v>
      </c>
      <c r="F119" s="73">
        <v>1</v>
      </c>
      <c r="G119" s="73">
        <v>3</v>
      </c>
      <c r="H119" s="73">
        <v>7</v>
      </c>
      <c r="I119" s="73">
        <v>31</v>
      </c>
      <c r="J119" s="73">
        <v>56</v>
      </c>
      <c r="K119" s="73">
        <v>140</v>
      </c>
      <c r="L119" s="73">
        <v>211</v>
      </c>
      <c r="M119" s="73">
        <v>366</v>
      </c>
      <c r="N119" s="73">
        <v>487</v>
      </c>
      <c r="O119" s="73">
        <v>664</v>
      </c>
      <c r="P119" s="73">
        <v>879</v>
      </c>
      <c r="Q119" s="73">
        <v>963</v>
      </c>
      <c r="R119" s="73">
        <v>1268</v>
      </c>
      <c r="S119" s="73">
        <v>1941</v>
      </c>
      <c r="T119" s="73">
        <v>3937</v>
      </c>
      <c r="U119" s="73">
        <v>0</v>
      </c>
      <c r="V119" s="73">
        <v>10954</v>
      </c>
      <c r="X119" s="90">
        <v>2012</v>
      </c>
      <c r="Y119" s="73">
        <v>0</v>
      </c>
      <c r="Z119" s="73">
        <v>0</v>
      </c>
      <c r="AA119" s="73">
        <v>0</v>
      </c>
      <c r="AB119" s="73">
        <v>1</v>
      </c>
      <c r="AC119" s="73">
        <v>0</v>
      </c>
      <c r="AD119" s="73">
        <v>0</v>
      </c>
      <c r="AE119" s="73">
        <v>7</v>
      </c>
      <c r="AF119" s="73">
        <v>12</v>
      </c>
      <c r="AG119" s="73">
        <v>25</v>
      </c>
      <c r="AH119" s="73">
        <v>43</v>
      </c>
      <c r="AI119" s="73">
        <v>73</v>
      </c>
      <c r="AJ119" s="73">
        <v>101</v>
      </c>
      <c r="AK119" s="73">
        <v>154</v>
      </c>
      <c r="AL119" s="73">
        <v>249</v>
      </c>
      <c r="AM119" s="73">
        <v>395</v>
      </c>
      <c r="AN119" s="73">
        <v>682</v>
      </c>
      <c r="AO119" s="73">
        <v>1422</v>
      </c>
      <c r="AP119" s="73">
        <v>5990</v>
      </c>
      <c r="AQ119" s="73">
        <v>0</v>
      </c>
      <c r="AR119" s="73">
        <v>9154</v>
      </c>
      <c r="AT119" s="90">
        <v>2012</v>
      </c>
      <c r="AU119" s="73">
        <v>0</v>
      </c>
      <c r="AV119" s="73">
        <v>0</v>
      </c>
      <c r="AW119" s="73">
        <v>0</v>
      </c>
      <c r="AX119" s="73">
        <v>2</v>
      </c>
      <c r="AY119" s="73">
        <v>3</v>
      </c>
      <c r="AZ119" s="73">
        <v>7</v>
      </c>
      <c r="BA119" s="73">
        <v>38</v>
      </c>
      <c r="BB119" s="73">
        <v>68</v>
      </c>
      <c r="BC119" s="73">
        <v>165</v>
      </c>
      <c r="BD119" s="73">
        <v>254</v>
      </c>
      <c r="BE119" s="73">
        <v>439</v>
      </c>
      <c r="BF119" s="73">
        <v>588</v>
      </c>
      <c r="BG119" s="73">
        <v>818</v>
      </c>
      <c r="BH119" s="73">
        <v>1128</v>
      </c>
      <c r="BI119" s="73">
        <v>1358</v>
      </c>
      <c r="BJ119" s="73">
        <v>1950</v>
      </c>
      <c r="BK119" s="73">
        <v>3363</v>
      </c>
      <c r="BL119" s="73">
        <v>9927</v>
      </c>
      <c r="BM119" s="73">
        <v>0</v>
      </c>
      <c r="BN119" s="73">
        <v>20108</v>
      </c>
      <c r="BP119" s="90">
        <v>2012</v>
      </c>
    </row>
    <row r="120" spans="2:68">
      <c r="B120" s="90">
        <v>2013</v>
      </c>
      <c r="C120" s="73">
        <v>0</v>
      </c>
      <c r="D120" s="73">
        <v>0</v>
      </c>
      <c r="E120" s="73">
        <v>0</v>
      </c>
      <c r="F120" s="73">
        <v>2</v>
      </c>
      <c r="G120" s="73">
        <v>2</v>
      </c>
      <c r="H120" s="73">
        <v>10</v>
      </c>
      <c r="I120" s="73">
        <v>23</v>
      </c>
      <c r="J120" s="73">
        <v>56</v>
      </c>
      <c r="K120" s="73">
        <v>105</v>
      </c>
      <c r="L120" s="73">
        <v>242</v>
      </c>
      <c r="M120" s="73">
        <v>366</v>
      </c>
      <c r="N120" s="73">
        <v>522</v>
      </c>
      <c r="O120" s="73">
        <v>671</v>
      </c>
      <c r="P120" s="73">
        <v>952</v>
      </c>
      <c r="Q120" s="73">
        <v>1010</v>
      </c>
      <c r="R120" s="73">
        <v>1257</v>
      </c>
      <c r="S120" s="73">
        <v>1808</v>
      </c>
      <c r="T120" s="73">
        <v>4054</v>
      </c>
      <c r="U120" s="73">
        <v>3</v>
      </c>
      <c r="V120" s="73">
        <v>11083</v>
      </c>
      <c r="X120" s="90">
        <v>2013</v>
      </c>
      <c r="Y120" s="73">
        <v>0</v>
      </c>
      <c r="Z120" s="73">
        <v>0</v>
      </c>
      <c r="AA120" s="73">
        <v>0</v>
      </c>
      <c r="AB120" s="73">
        <v>0</v>
      </c>
      <c r="AC120" s="73">
        <v>0</v>
      </c>
      <c r="AD120" s="73">
        <v>1</v>
      </c>
      <c r="AE120" s="73">
        <v>8</v>
      </c>
      <c r="AF120" s="73">
        <v>14</v>
      </c>
      <c r="AG120" s="73">
        <v>20</v>
      </c>
      <c r="AH120" s="73">
        <v>46</v>
      </c>
      <c r="AI120" s="73">
        <v>69</v>
      </c>
      <c r="AJ120" s="73">
        <v>119</v>
      </c>
      <c r="AK120" s="73">
        <v>179</v>
      </c>
      <c r="AL120" s="73">
        <v>274</v>
      </c>
      <c r="AM120" s="73">
        <v>351</v>
      </c>
      <c r="AN120" s="73">
        <v>644</v>
      </c>
      <c r="AO120" s="73">
        <v>1287</v>
      </c>
      <c r="AP120" s="73">
        <v>5763</v>
      </c>
      <c r="AQ120" s="73">
        <v>0</v>
      </c>
      <c r="AR120" s="73">
        <v>8775</v>
      </c>
      <c r="AT120" s="90">
        <v>2013</v>
      </c>
      <c r="AU120" s="73">
        <v>0</v>
      </c>
      <c r="AV120" s="73">
        <v>0</v>
      </c>
      <c r="AW120" s="73">
        <v>0</v>
      </c>
      <c r="AX120" s="73">
        <v>2</v>
      </c>
      <c r="AY120" s="73">
        <v>2</v>
      </c>
      <c r="AZ120" s="73">
        <v>11</v>
      </c>
      <c r="BA120" s="73">
        <v>31</v>
      </c>
      <c r="BB120" s="73">
        <v>70</v>
      </c>
      <c r="BC120" s="73">
        <v>125</v>
      </c>
      <c r="BD120" s="73">
        <v>288</v>
      </c>
      <c r="BE120" s="73">
        <v>435</v>
      </c>
      <c r="BF120" s="73">
        <v>641</v>
      </c>
      <c r="BG120" s="73">
        <v>850</v>
      </c>
      <c r="BH120" s="73">
        <v>1226</v>
      </c>
      <c r="BI120" s="73">
        <v>1361</v>
      </c>
      <c r="BJ120" s="73">
        <v>1901</v>
      </c>
      <c r="BK120" s="73">
        <v>3095</v>
      </c>
      <c r="BL120" s="73">
        <v>9817</v>
      </c>
      <c r="BM120" s="73">
        <v>3</v>
      </c>
      <c r="BN120" s="73">
        <v>19858</v>
      </c>
      <c r="BP120" s="90">
        <v>2013</v>
      </c>
    </row>
    <row r="121" spans="2:68">
      <c r="B121" s="90">
        <v>2014</v>
      </c>
      <c r="C121" s="73">
        <v>0</v>
      </c>
      <c r="D121" s="73">
        <v>0</v>
      </c>
      <c r="E121" s="73">
        <v>0</v>
      </c>
      <c r="F121" s="73">
        <v>0</v>
      </c>
      <c r="G121" s="73">
        <v>4</v>
      </c>
      <c r="H121" s="73">
        <v>11</v>
      </c>
      <c r="I121" s="73">
        <v>19</v>
      </c>
      <c r="J121" s="73">
        <v>81</v>
      </c>
      <c r="K121" s="73">
        <v>125</v>
      </c>
      <c r="L121" s="73">
        <v>232</v>
      </c>
      <c r="M121" s="73">
        <v>372</v>
      </c>
      <c r="N121" s="73">
        <v>522</v>
      </c>
      <c r="O121" s="73">
        <v>714</v>
      </c>
      <c r="P121" s="73">
        <v>925</v>
      </c>
      <c r="Q121" s="73">
        <v>1013</v>
      </c>
      <c r="R121" s="73">
        <v>1235</v>
      </c>
      <c r="S121" s="73">
        <v>1824</v>
      </c>
      <c r="T121" s="73">
        <v>4059</v>
      </c>
      <c r="U121" s="73">
        <v>2</v>
      </c>
      <c r="V121" s="73">
        <v>11138</v>
      </c>
      <c r="X121" s="90">
        <v>2014</v>
      </c>
      <c r="Y121" s="73">
        <v>0</v>
      </c>
      <c r="Z121" s="73">
        <v>0</v>
      </c>
      <c r="AA121" s="73">
        <v>0</v>
      </c>
      <c r="AB121" s="73">
        <v>0</v>
      </c>
      <c r="AC121" s="73">
        <v>1</v>
      </c>
      <c r="AD121" s="73">
        <v>5</v>
      </c>
      <c r="AE121" s="73">
        <v>7</v>
      </c>
      <c r="AF121" s="73">
        <v>17</v>
      </c>
      <c r="AG121" s="73">
        <v>31</v>
      </c>
      <c r="AH121" s="73">
        <v>65</v>
      </c>
      <c r="AI121" s="73">
        <v>75</v>
      </c>
      <c r="AJ121" s="73">
        <v>121</v>
      </c>
      <c r="AK121" s="73">
        <v>169</v>
      </c>
      <c r="AL121" s="73">
        <v>261</v>
      </c>
      <c r="AM121" s="73">
        <v>364</v>
      </c>
      <c r="AN121" s="73">
        <v>663</v>
      </c>
      <c r="AO121" s="73">
        <v>1331</v>
      </c>
      <c r="AP121" s="73">
        <v>6021</v>
      </c>
      <c r="AQ121" s="73">
        <v>0</v>
      </c>
      <c r="AR121" s="73">
        <v>9131</v>
      </c>
      <c r="AT121" s="90">
        <v>2014</v>
      </c>
      <c r="AU121" s="73">
        <v>0</v>
      </c>
      <c r="AV121" s="73">
        <v>0</v>
      </c>
      <c r="AW121" s="73">
        <v>0</v>
      </c>
      <c r="AX121" s="73">
        <v>0</v>
      </c>
      <c r="AY121" s="73">
        <v>5</v>
      </c>
      <c r="AZ121" s="73">
        <v>16</v>
      </c>
      <c r="BA121" s="73">
        <v>26</v>
      </c>
      <c r="BB121" s="73">
        <v>98</v>
      </c>
      <c r="BC121" s="73">
        <v>156</v>
      </c>
      <c r="BD121" s="73">
        <v>297</v>
      </c>
      <c r="BE121" s="73">
        <v>447</v>
      </c>
      <c r="BF121" s="73">
        <v>643</v>
      </c>
      <c r="BG121" s="73">
        <v>883</v>
      </c>
      <c r="BH121" s="73">
        <v>1186</v>
      </c>
      <c r="BI121" s="73">
        <v>1377</v>
      </c>
      <c r="BJ121" s="73">
        <v>1898</v>
      </c>
      <c r="BK121" s="73">
        <v>3155</v>
      </c>
      <c r="BL121" s="73">
        <v>10080</v>
      </c>
      <c r="BM121" s="73">
        <v>2</v>
      </c>
      <c r="BN121" s="73">
        <v>20269</v>
      </c>
      <c r="BP121" s="90">
        <v>2014</v>
      </c>
    </row>
    <row r="122" spans="2:68">
      <c r="B122" s="90">
        <v>2015</v>
      </c>
      <c r="C122" s="73">
        <v>1</v>
      </c>
      <c r="D122" s="73">
        <v>0</v>
      </c>
      <c r="E122" s="73">
        <v>0</v>
      </c>
      <c r="F122" s="73">
        <v>1</v>
      </c>
      <c r="G122" s="73">
        <v>3</v>
      </c>
      <c r="H122" s="73">
        <v>15</v>
      </c>
      <c r="I122" s="73">
        <v>26</v>
      </c>
      <c r="J122" s="73">
        <v>55</v>
      </c>
      <c r="K122" s="73">
        <v>131</v>
      </c>
      <c r="L122" s="73">
        <v>231</v>
      </c>
      <c r="M122" s="73">
        <v>412</v>
      </c>
      <c r="N122" s="73">
        <v>512</v>
      </c>
      <c r="O122" s="73">
        <v>674</v>
      </c>
      <c r="P122" s="73">
        <v>891</v>
      </c>
      <c r="Q122" s="73">
        <v>1069</v>
      </c>
      <c r="R122" s="73">
        <v>1258</v>
      </c>
      <c r="S122" s="73">
        <v>1714</v>
      </c>
      <c r="T122" s="73">
        <v>4191</v>
      </c>
      <c r="U122" s="73">
        <v>0</v>
      </c>
      <c r="V122" s="73">
        <v>11184</v>
      </c>
      <c r="X122" s="90">
        <v>2015</v>
      </c>
      <c r="Y122" s="73">
        <v>0</v>
      </c>
      <c r="Z122" s="73">
        <v>0</v>
      </c>
      <c r="AA122" s="73">
        <v>0</v>
      </c>
      <c r="AB122" s="73">
        <v>0</v>
      </c>
      <c r="AC122" s="73">
        <v>2</v>
      </c>
      <c r="AD122" s="73">
        <v>1</v>
      </c>
      <c r="AE122" s="73">
        <v>7</v>
      </c>
      <c r="AF122" s="73">
        <v>15</v>
      </c>
      <c r="AG122" s="73">
        <v>33</v>
      </c>
      <c r="AH122" s="73">
        <v>46</v>
      </c>
      <c r="AI122" s="73">
        <v>82</v>
      </c>
      <c r="AJ122" s="73">
        <v>113</v>
      </c>
      <c r="AK122" s="73">
        <v>182</v>
      </c>
      <c r="AL122" s="73">
        <v>286</v>
      </c>
      <c r="AM122" s="73">
        <v>396</v>
      </c>
      <c r="AN122" s="73">
        <v>632</v>
      </c>
      <c r="AO122" s="73">
        <v>1191</v>
      </c>
      <c r="AP122" s="73">
        <v>5756</v>
      </c>
      <c r="AQ122" s="73">
        <v>0</v>
      </c>
      <c r="AR122" s="73">
        <v>8742</v>
      </c>
      <c r="AT122" s="90">
        <v>2015</v>
      </c>
      <c r="AU122" s="73">
        <v>1</v>
      </c>
      <c r="AV122" s="73">
        <v>0</v>
      </c>
      <c r="AW122" s="73">
        <v>0</v>
      </c>
      <c r="AX122" s="73">
        <v>1</v>
      </c>
      <c r="AY122" s="73">
        <v>5</v>
      </c>
      <c r="AZ122" s="73">
        <v>16</v>
      </c>
      <c r="BA122" s="73">
        <v>33</v>
      </c>
      <c r="BB122" s="73">
        <v>70</v>
      </c>
      <c r="BC122" s="73">
        <v>164</v>
      </c>
      <c r="BD122" s="73">
        <v>277</v>
      </c>
      <c r="BE122" s="73">
        <v>494</v>
      </c>
      <c r="BF122" s="73">
        <v>625</v>
      </c>
      <c r="BG122" s="73">
        <v>856</v>
      </c>
      <c r="BH122" s="73">
        <v>1177</v>
      </c>
      <c r="BI122" s="73">
        <v>1465</v>
      </c>
      <c r="BJ122" s="73">
        <v>1890</v>
      </c>
      <c r="BK122" s="73">
        <v>2905</v>
      </c>
      <c r="BL122" s="73">
        <v>9947</v>
      </c>
      <c r="BM122" s="73">
        <v>0</v>
      </c>
      <c r="BN122" s="73">
        <v>19926</v>
      </c>
      <c r="BP122" s="90">
        <v>2015</v>
      </c>
    </row>
    <row r="123" spans="2:68">
      <c r="B123" s="90">
        <v>2016</v>
      </c>
      <c r="C123" s="73">
        <v>0</v>
      </c>
      <c r="D123" s="73">
        <v>0</v>
      </c>
      <c r="E123" s="73">
        <v>0</v>
      </c>
      <c r="F123" s="73">
        <v>0</v>
      </c>
      <c r="G123" s="73">
        <v>4</v>
      </c>
      <c r="H123" s="73">
        <v>15</v>
      </c>
      <c r="I123" s="73">
        <v>29</v>
      </c>
      <c r="J123" s="73">
        <v>55</v>
      </c>
      <c r="K123" s="73">
        <v>123</v>
      </c>
      <c r="L123" s="73">
        <v>198</v>
      </c>
      <c r="M123" s="73">
        <v>365</v>
      </c>
      <c r="N123" s="73">
        <v>504</v>
      </c>
      <c r="O123" s="73">
        <v>699</v>
      </c>
      <c r="P123" s="73">
        <v>888</v>
      </c>
      <c r="Q123" s="73">
        <v>1040</v>
      </c>
      <c r="R123" s="73">
        <v>1270</v>
      </c>
      <c r="S123" s="73">
        <v>1635</v>
      </c>
      <c r="T123" s="73">
        <v>4238</v>
      </c>
      <c r="U123" s="73">
        <v>0</v>
      </c>
      <c r="V123" s="73">
        <v>11063</v>
      </c>
      <c r="X123" s="90">
        <v>2016</v>
      </c>
      <c r="Y123" s="73">
        <v>0</v>
      </c>
      <c r="Z123" s="73">
        <v>0</v>
      </c>
      <c r="AA123" s="73">
        <v>0</v>
      </c>
      <c r="AB123" s="73">
        <v>0</v>
      </c>
      <c r="AC123" s="73">
        <v>1</v>
      </c>
      <c r="AD123" s="73">
        <v>1</v>
      </c>
      <c r="AE123" s="73">
        <v>8</v>
      </c>
      <c r="AF123" s="73">
        <v>10</v>
      </c>
      <c r="AG123" s="73">
        <v>39</v>
      </c>
      <c r="AH123" s="73">
        <v>49</v>
      </c>
      <c r="AI123" s="73">
        <v>82</v>
      </c>
      <c r="AJ123" s="73">
        <v>132</v>
      </c>
      <c r="AK123" s="73">
        <v>159</v>
      </c>
      <c r="AL123" s="73">
        <v>251</v>
      </c>
      <c r="AM123" s="73">
        <v>386</v>
      </c>
      <c r="AN123" s="73">
        <v>625</v>
      </c>
      <c r="AO123" s="73">
        <v>1093</v>
      </c>
      <c r="AP123" s="73">
        <v>5455</v>
      </c>
      <c r="AQ123" s="73">
        <v>0</v>
      </c>
      <c r="AR123" s="73">
        <v>8291</v>
      </c>
      <c r="AT123" s="90">
        <v>2016</v>
      </c>
      <c r="AU123" s="73">
        <v>0</v>
      </c>
      <c r="AV123" s="73">
        <v>0</v>
      </c>
      <c r="AW123" s="73">
        <v>0</v>
      </c>
      <c r="AX123" s="73">
        <v>0</v>
      </c>
      <c r="AY123" s="73">
        <v>5</v>
      </c>
      <c r="AZ123" s="73">
        <v>16</v>
      </c>
      <c r="BA123" s="73">
        <v>37</v>
      </c>
      <c r="BB123" s="73">
        <v>65</v>
      </c>
      <c r="BC123" s="73">
        <v>162</v>
      </c>
      <c r="BD123" s="73">
        <v>247</v>
      </c>
      <c r="BE123" s="73">
        <v>447</v>
      </c>
      <c r="BF123" s="73">
        <v>636</v>
      </c>
      <c r="BG123" s="73">
        <v>858</v>
      </c>
      <c r="BH123" s="73">
        <v>1139</v>
      </c>
      <c r="BI123" s="73">
        <v>1426</v>
      </c>
      <c r="BJ123" s="73">
        <v>1895</v>
      </c>
      <c r="BK123" s="73">
        <v>2728</v>
      </c>
      <c r="BL123" s="73">
        <v>9693</v>
      </c>
      <c r="BM123" s="73">
        <v>0</v>
      </c>
      <c r="BN123" s="73">
        <v>19354</v>
      </c>
      <c r="BP123" s="90">
        <v>2016</v>
      </c>
    </row>
    <row r="124" spans="2:68">
      <c r="B124" s="90">
        <v>2017</v>
      </c>
      <c r="C124" s="73">
        <v>0</v>
      </c>
      <c r="D124" s="73">
        <v>0</v>
      </c>
      <c r="E124" s="73">
        <v>0</v>
      </c>
      <c r="F124" s="73">
        <v>0</v>
      </c>
      <c r="G124" s="73">
        <v>1</v>
      </c>
      <c r="H124" s="73">
        <v>9</v>
      </c>
      <c r="I124" s="73">
        <v>28</v>
      </c>
      <c r="J124" s="73">
        <v>58</v>
      </c>
      <c r="K124" s="73">
        <v>113</v>
      </c>
      <c r="L124" s="73">
        <v>252</v>
      </c>
      <c r="M124" s="73">
        <v>353</v>
      </c>
      <c r="N124" s="73">
        <v>551</v>
      </c>
      <c r="O124" s="73">
        <v>626</v>
      </c>
      <c r="P124" s="73">
        <v>859</v>
      </c>
      <c r="Q124" s="73">
        <v>1108</v>
      </c>
      <c r="R124" s="73">
        <v>1289</v>
      </c>
      <c r="S124" s="73">
        <v>1587</v>
      </c>
      <c r="T124" s="73">
        <v>4007</v>
      </c>
      <c r="U124" s="73">
        <v>1</v>
      </c>
      <c r="V124" s="73">
        <v>10842</v>
      </c>
      <c r="X124" s="90">
        <v>2017</v>
      </c>
      <c r="Y124" s="73">
        <v>0</v>
      </c>
      <c r="Z124" s="73">
        <v>0</v>
      </c>
      <c r="AA124" s="73">
        <v>0</v>
      </c>
      <c r="AB124" s="73">
        <v>0</v>
      </c>
      <c r="AC124" s="73">
        <v>1</v>
      </c>
      <c r="AD124" s="73">
        <v>1</v>
      </c>
      <c r="AE124" s="73">
        <v>5</v>
      </c>
      <c r="AF124" s="73">
        <v>16</v>
      </c>
      <c r="AG124" s="73">
        <v>28</v>
      </c>
      <c r="AH124" s="73">
        <v>44</v>
      </c>
      <c r="AI124" s="73">
        <v>80</v>
      </c>
      <c r="AJ124" s="73">
        <v>126</v>
      </c>
      <c r="AK124" s="73">
        <v>161</v>
      </c>
      <c r="AL124" s="73">
        <v>285</v>
      </c>
      <c r="AM124" s="73">
        <v>419</v>
      </c>
      <c r="AN124" s="73">
        <v>639</v>
      </c>
      <c r="AO124" s="73">
        <v>1061</v>
      </c>
      <c r="AP124" s="73">
        <v>5334</v>
      </c>
      <c r="AQ124" s="73">
        <v>1</v>
      </c>
      <c r="AR124" s="73">
        <v>8201</v>
      </c>
      <c r="AT124" s="90">
        <v>2017</v>
      </c>
      <c r="AU124" s="73">
        <v>0</v>
      </c>
      <c r="AV124" s="73">
        <v>0</v>
      </c>
      <c r="AW124" s="73">
        <v>0</v>
      </c>
      <c r="AX124" s="73">
        <v>0</v>
      </c>
      <c r="AY124" s="73">
        <v>2</v>
      </c>
      <c r="AZ124" s="73">
        <v>10</v>
      </c>
      <c r="BA124" s="73">
        <v>33</v>
      </c>
      <c r="BB124" s="73">
        <v>74</v>
      </c>
      <c r="BC124" s="73">
        <v>141</v>
      </c>
      <c r="BD124" s="73">
        <v>296</v>
      </c>
      <c r="BE124" s="73">
        <v>433</v>
      </c>
      <c r="BF124" s="73">
        <v>677</v>
      </c>
      <c r="BG124" s="73">
        <v>787</v>
      </c>
      <c r="BH124" s="73">
        <v>1144</v>
      </c>
      <c r="BI124" s="73">
        <v>1527</v>
      </c>
      <c r="BJ124" s="73">
        <v>1928</v>
      </c>
      <c r="BK124" s="73">
        <v>2648</v>
      </c>
      <c r="BL124" s="73">
        <v>9341</v>
      </c>
      <c r="BM124" s="73">
        <v>2</v>
      </c>
      <c r="BN124" s="73">
        <v>19043</v>
      </c>
      <c r="BP124" s="90">
        <v>2017</v>
      </c>
    </row>
    <row r="125" spans="2:68">
      <c r="B125" s="90">
        <v>2018</v>
      </c>
      <c r="C125" s="73">
        <v>0</v>
      </c>
      <c r="D125" s="73">
        <v>0</v>
      </c>
      <c r="E125" s="73">
        <v>1</v>
      </c>
      <c r="F125" s="73">
        <v>0</v>
      </c>
      <c r="G125" s="73">
        <v>2</v>
      </c>
      <c r="H125" s="73">
        <v>8</v>
      </c>
      <c r="I125" s="73">
        <v>19</v>
      </c>
      <c r="J125" s="73">
        <v>62</v>
      </c>
      <c r="K125" s="73">
        <v>107</v>
      </c>
      <c r="L125" s="73">
        <v>220</v>
      </c>
      <c r="M125" s="73">
        <v>351</v>
      </c>
      <c r="N125" s="73">
        <v>533</v>
      </c>
      <c r="O125" s="73">
        <v>682</v>
      </c>
      <c r="P125" s="73">
        <v>849</v>
      </c>
      <c r="Q125" s="73">
        <v>1101</v>
      </c>
      <c r="R125" s="73">
        <v>1255</v>
      </c>
      <c r="S125" s="73">
        <v>1506</v>
      </c>
      <c r="T125" s="73">
        <v>3969</v>
      </c>
      <c r="U125" s="73">
        <v>0</v>
      </c>
      <c r="V125" s="73">
        <v>10665</v>
      </c>
      <c r="X125" s="90">
        <v>2018</v>
      </c>
      <c r="Y125" s="73">
        <v>0</v>
      </c>
      <c r="Z125" s="73">
        <v>0</v>
      </c>
      <c r="AA125" s="73">
        <v>0</v>
      </c>
      <c r="AB125" s="73">
        <v>1</v>
      </c>
      <c r="AC125" s="73">
        <v>1</v>
      </c>
      <c r="AD125" s="73">
        <v>1</v>
      </c>
      <c r="AE125" s="73">
        <v>9</v>
      </c>
      <c r="AF125" s="73">
        <v>9</v>
      </c>
      <c r="AG125" s="73">
        <v>28</v>
      </c>
      <c r="AH125" s="73">
        <v>66</v>
      </c>
      <c r="AI125" s="73">
        <v>71</v>
      </c>
      <c r="AJ125" s="73">
        <v>117</v>
      </c>
      <c r="AK125" s="73">
        <v>183</v>
      </c>
      <c r="AL125" s="73">
        <v>213</v>
      </c>
      <c r="AM125" s="73">
        <v>386</v>
      </c>
      <c r="AN125" s="73">
        <v>603</v>
      </c>
      <c r="AO125" s="73">
        <v>966</v>
      </c>
      <c r="AP125" s="73">
        <v>4764</v>
      </c>
      <c r="AQ125" s="73">
        <v>0</v>
      </c>
      <c r="AR125" s="73">
        <v>7418</v>
      </c>
      <c r="AT125" s="90">
        <v>2018</v>
      </c>
      <c r="AU125" s="73">
        <v>0</v>
      </c>
      <c r="AV125" s="73">
        <v>0</v>
      </c>
      <c r="AW125" s="73">
        <v>1</v>
      </c>
      <c r="AX125" s="73">
        <v>1</v>
      </c>
      <c r="AY125" s="73">
        <v>3</v>
      </c>
      <c r="AZ125" s="73">
        <v>9</v>
      </c>
      <c r="BA125" s="73">
        <v>28</v>
      </c>
      <c r="BB125" s="73">
        <v>71</v>
      </c>
      <c r="BC125" s="73">
        <v>135</v>
      </c>
      <c r="BD125" s="73">
        <v>286</v>
      </c>
      <c r="BE125" s="73">
        <v>422</v>
      </c>
      <c r="BF125" s="73">
        <v>650</v>
      </c>
      <c r="BG125" s="73">
        <v>865</v>
      </c>
      <c r="BH125" s="73">
        <v>1062</v>
      </c>
      <c r="BI125" s="73">
        <v>1487</v>
      </c>
      <c r="BJ125" s="73">
        <v>1858</v>
      </c>
      <c r="BK125" s="73">
        <v>2472</v>
      </c>
      <c r="BL125" s="73">
        <v>8733</v>
      </c>
      <c r="BM125" s="73">
        <v>0</v>
      </c>
      <c r="BN125" s="73">
        <v>18083</v>
      </c>
      <c r="BP125" s="90">
        <v>2018</v>
      </c>
    </row>
    <row r="126" spans="2:68">
      <c r="B126" s="90">
        <v>2019</v>
      </c>
      <c r="C126" s="73">
        <v>0</v>
      </c>
      <c r="D126" s="73">
        <v>0</v>
      </c>
      <c r="E126" s="73">
        <v>0</v>
      </c>
      <c r="F126" s="73">
        <v>1</v>
      </c>
      <c r="G126" s="73">
        <v>3</v>
      </c>
      <c r="H126" s="73">
        <v>7</v>
      </c>
      <c r="I126" s="73">
        <v>25</v>
      </c>
      <c r="J126" s="73">
        <v>55</v>
      </c>
      <c r="K126" s="73">
        <v>109</v>
      </c>
      <c r="L126" s="73">
        <v>253</v>
      </c>
      <c r="M126" s="73">
        <v>328</v>
      </c>
      <c r="N126" s="73">
        <v>571</v>
      </c>
      <c r="O126" s="73">
        <v>689</v>
      </c>
      <c r="P126" s="73">
        <v>861</v>
      </c>
      <c r="Q126" s="73">
        <v>1122</v>
      </c>
      <c r="R126" s="73">
        <v>1225</v>
      </c>
      <c r="S126" s="73">
        <v>1546</v>
      </c>
      <c r="T126" s="73">
        <v>3838</v>
      </c>
      <c r="U126" s="73">
        <v>0</v>
      </c>
      <c r="V126" s="73">
        <v>10633</v>
      </c>
      <c r="X126" s="90">
        <v>2019</v>
      </c>
      <c r="Y126" s="73">
        <v>0</v>
      </c>
      <c r="Z126" s="73">
        <v>0</v>
      </c>
      <c r="AA126" s="73">
        <v>0</v>
      </c>
      <c r="AB126" s="73">
        <v>1</v>
      </c>
      <c r="AC126" s="73">
        <v>0</v>
      </c>
      <c r="AD126" s="73">
        <v>3</v>
      </c>
      <c r="AE126" s="73">
        <v>9</v>
      </c>
      <c r="AF126" s="73">
        <v>12</v>
      </c>
      <c r="AG126" s="73">
        <v>21</v>
      </c>
      <c r="AH126" s="73">
        <v>48</v>
      </c>
      <c r="AI126" s="73">
        <v>70</v>
      </c>
      <c r="AJ126" s="73">
        <v>129</v>
      </c>
      <c r="AK126" s="73">
        <v>182</v>
      </c>
      <c r="AL126" s="73">
        <v>238</v>
      </c>
      <c r="AM126" s="73">
        <v>384</v>
      </c>
      <c r="AN126" s="73">
        <v>610</v>
      </c>
      <c r="AO126" s="73">
        <v>977</v>
      </c>
      <c r="AP126" s="73">
        <v>4684</v>
      </c>
      <c r="AQ126" s="73">
        <v>0</v>
      </c>
      <c r="AR126" s="73">
        <v>7368</v>
      </c>
      <c r="AT126" s="90">
        <v>2019</v>
      </c>
      <c r="AU126" s="73">
        <v>0</v>
      </c>
      <c r="AV126" s="73">
        <v>0</v>
      </c>
      <c r="AW126" s="73">
        <v>0</v>
      </c>
      <c r="AX126" s="73">
        <v>2</v>
      </c>
      <c r="AY126" s="73">
        <v>3</v>
      </c>
      <c r="AZ126" s="73">
        <v>10</v>
      </c>
      <c r="BA126" s="73">
        <v>34</v>
      </c>
      <c r="BB126" s="73">
        <v>67</v>
      </c>
      <c r="BC126" s="73">
        <v>130</v>
      </c>
      <c r="BD126" s="73">
        <v>301</v>
      </c>
      <c r="BE126" s="73">
        <v>398</v>
      </c>
      <c r="BF126" s="73">
        <v>700</v>
      </c>
      <c r="BG126" s="73">
        <v>871</v>
      </c>
      <c r="BH126" s="73">
        <v>1099</v>
      </c>
      <c r="BI126" s="73">
        <v>1506</v>
      </c>
      <c r="BJ126" s="73">
        <v>1835</v>
      </c>
      <c r="BK126" s="73">
        <v>2523</v>
      </c>
      <c r="BL126" s="73">
        <v>8522</v>
      </c>
      <c r="BM126" s="73">
        <v>0</v>
      </c>
      <c r="BN126" s="73">
        <v>18001</v>
      </c>
      <c r="BP126" s="90">
        <v>2019</v>
      </c>
    </row>
    <row r="127" spans="2:68">
      <c r="B127" s="90">
        <v>2020</v>
      </c>
      <c r="C127" s="73">
        <v>0</v>
      </c>
      <c r="D127" s="73">
        <v>0</v>
      </c>
      <c r="E127" s="73">
        <v>0</v>
      </c>
      <c r="F127" s="73">
        <v>0</v>
      </c>
      <c r="G127" s="73">
        <v>1</v>
      </c>
      <c r="H127" s="73">
        <v>12</v>
      </c>
      <c r="I127" s="73">
        <v>26</v>
      </c>
      <c r="J127" s="73">
        <v>66</v>
      </c>
      <c r="K127" s="73">
        <v>101</v>
      </c>
      <c r="L127" s="73">
        <v>211</v>
      </c>
      <c r="M127" s="73">
        <v>361</v>
      </c>
      <c r="N127" s="73">
        <v>535</v>
      </c>
      <c r="O127" s="73">
        <v>647</v>
      </c>
      <c r="P127" s="73">
        <v>798</v>
      </c>
      <c r="Q127" s="73">
        <v>1102</v>
      </c>
      <c r="R127" s="73">
        <v>1202</v>
      </c>
      <c r="S127" s="73">
        <v>1484</v>
      </c>
      <c r="T127" s="73">
        <v>3641</v>
      </c>
      <c r="U127" s="73">
        <v>0</v>
      </c>
      <c r="V127" s="73">
        <v>10187</v>
      </c>
      <c r="X127" s="90">
        <v>2020</v>
      </c>
      <c r="Y127" s="73">
        <v>0</v>
      </c>
      <c r="Z127" s="73">
        <v>0</v>
      </c>
      <c r="AA127" s="73">
        <v>0</v>
      </c>
      <c r="AB127" s="73">
        <v>0</v>
      </c>
      <c r="AC127" s="73">
        <v>0</v>
      </c>
      <c r="AD127" s="73">
        <v>1</v>
      </c>
      <c r="AE127" s="73">
        <v>8</v>
      </c>
      <c r="AF127" s="73">
        <v>20</v>
      </c>
      <c r="AG127" s="73">
        <v>21</v>
      </c>
      <c r="AH127" s="73">
        <v>46</v>
      </c>
      <c r="AI127" s="73">
        <v>91</v>
      </c>
      <c r="AJ127" s="73">
        <v>117</v>
      </c>
      <c r="AK127" s="73">
        <v>177</v>
      </c>
      <c r="AL127" s="73">
        <v>210</v>
      </c>
      <c r="AM127" s="73">
        <v>351</v>
      </c>
      <c r="AN127" s="73">
        <v>525</v>
      </c>
      <c r="AO127" s="73">
        <v>781</v>
      </c>
      <c r="AP127" s="73">
        <v>4272</v>
      </c>
      <c r="AQ127" s="73">
        <v>0</v>
      </c>
      <c r="AR127" s="73">
        <v>6620</v>
      </c>
      <c r="AT127" s="90">
        <v>2020</v>
      </c>
      <c r="AU127" s="73">
        <v>0</v>
      </c>
      <c r="AV127" s="73">
        <v>0</v>
      </c>
      <c r="AW127" s="73">
        <v>0</v>
      </c>
      <c r="AX127" s="73">
        <v>0</v>
      </c>
      <c r="AY127" s="73">
        <v>1</v>
      </c>
      <c r="AZ127" s="73">
        <v>13</v>
      </c>
      <c r="BA127" s="73">
        <v>34</v>
      </c>
      <c r="BB127" s="73">
        <v>86</v>
      </c>
      <c r="BC127" s="73">
        <v>122</v>
      </c>
      <c r="BD127" s="73">
        <v>257</v>
      </c>
      <c r="BE127" s="73">
        <v>452</v>
      </c>
      <c r="BF127" s="73">
        <v>652</v>
      </c>
      <c r="BG127" s="73">
        <v>824</v>
      </c>
      <c r="BH127" s="73">
        <v>1008</v>
      </c>
      <c r="BI127" s="73">
        <v>1453</v>
      </c>
      <c r="BJ127" s="73">
        <v>1727</v>
      </c>
      <c r="BK127" s="73">
        <v>2265</v>
      </c>
      <c r="BL127" s="73">
        <v>7913</v>
      </c>
      <c r="BM127" s="73">
        <v>0</v>
      </c>
      <c r="BN127" s="73">
        <v>16807</v>
      </c>
      <c r="BP127" s="90">
        <v>2020</v>
      </c>
    </row>
    <row r="128" spans="2:68">
      <c r="B128" s="90">
        <v>2021</v>
      </c>
      <c r="C128" s="73">
        <v>0</v>
      </c>
      <c r="D128" s="73">
        <v>0</v>
      </c>
      <c r="E128" s="73">
        <v>0</v>
      </c>
      <c r="F128" s="73">
        <v>2</v>
      </c>
      <c r="G128" s="73">
        <v>2</v>
      </c>
      <c r="H128" s="73">
        <v>12</v>
      </c>
      <c r="I128" s="73">
        <v>31</v>
      </c>
      <c r="J128" s="73">
        <v>47</v>
      </c>
      <c r="K128" s="73">
        <v>107</v>
      </c>
      <c r="L128" s="73">
        <v>212</v>
      </c>
      <c r="M128" s="73">
        <v>381</v>
      </c>
      <c r="N128" s="73">
        <v>539</v>
      </c>
      <c r="O128" s="73">
        <v>650</v>
      </c>
      <c r="P128" s="73">
        <v>816</v>
      </c>
      <c r="Q128" s="73">
        <v>1116</v>
      </c>
      <c r="R128" s="73">
        <v>1196</v>
      </c>
      <c r="S128" s="73">
        <v>1500</v>
      </c>
      <c r="T128" s="73">
        <v>3831</v>
      </c>
      <c r="U128" s="73">
        <v>0</v>
      </c>
      <c r="V128" s="73">
        <v>10442</v>
      </c>
      <c r="X128" s="90">
        <v>2021</v>
      </c>
      <c r="Y128" s="73">
        <v>0</v>
      </c>
      <c r="Z128" s="73">
        <v>0</v>
      </c>
      <c r="AA128" s="73">
        <v>0</v>
      </c>
      <c r="AB128" s="73">
        <v>0</v>
      </c>
      <c r="AC128" s="73">
        <v>0</v>
      </c>
      <c r="AD128" s="73">
        <v>3</v>
      </c>
      <c r="AE128" s="73">
        <v>8</v>
      </c>
      <c r="AF128" s="73">
        <v>12</v>
      </c>
      <c r="AG128" s="73">
        <v>20</v>
      </c>
      <c r="AH128" s="73">
        <v>39</v>
      </c>
      <c r="AI128" s="73">
        <v>86</v>
      </c>
      <c r="AJ128" s="73">
        <v>118</v>
      </c>
      <c r="AK128" s="73">
        <v>167</v>
      </c>
      <c r="AL128" s="73">
        <v>236</v>
      </c>
      <c r="AM128" s="73">
        <v>398</v>
      </c>
      <c r="AN128" s="73">
        <v>568</v>
      </c>
      <c r="AO128" s="73">
        <v>874</v>
      </c>
      <c r="AP128" s="73">
        <v>4448</v>
      </c>
      <c r="AQ128" s="73">
        <v>0</v>
      </c>
      <c r="AR128" s="73">
        <v>6977</v>
      </c>
      <c r="AT128" s="90">
        <v>2021</v>
      </c>
      <c r="AU128" s="73">
        <v>0</v>
      </c>
      <c r="AV128" s="73">
        <v>0</v>
      </c>
      <c r="AW128" s="73">
        <v>0</v>
      </c>
      <c r="AX128" s="73">
        <v>2</v>
      </c>
      <c r="AY128" s="73">
        <v>2</v>
      </c>
      <c r="AZ128" s="73">
        <v>15</v>
      </c>
      <c r="BA128" s="73">
        <v>39</v>
      </c>
      <c r="BB128" s="73">
        <v>59</v>
      </c>
      <c r="BC128" s="73">
        <v>127</v>
      </c>
      <c r="BD128" s="73">
        <v>251</v>
      </c>
      <c r="BE128" s="73">
        <v>467</v>
      </c>
      <c r="BF128" s="73">
        <v>657</v>
      </c>
      <c r="BG128" s="73">
        <v>817</v>
      </c>
      <c r="BH128" s="73">
        <v>1052</v>
      </c>
      <c r="BI128" s="73">
        <v>1514</v>
      </c>
      <c r="BJ128" s="73">
        <v>1764</v>
      </c>
      <c r="BK128" s="73">
        <v>2374</v>
      </c>
      <c r="BL128" s="73">
        <v>8279</v>
      </c>
      <c r="BM128" s="73">
        <v>0</v>
      </c>
      <c r="BN128" s="73">
        <v>17419</v>
      </c>
      <c r="BP128" s="90">
        <v>2021</v>
      </c>
    </row>
    <row r="129" spans="2:68">
      <c r="B129" s="90">
        <v>2022</v>
      </c>
      <c r="C129" s="73">
        <v>0</v>
      </c>
      <c r="D129" s="73">
        <v>0</v>
      </c>
      <c r="E129" s="73">
        <v>0</v>
      </c>
      <c r="F129" s="73">
        <v>0</v>
      </c>
      <c r="G129" s="73">
        <v>3</v>
      </c>
      <c r="H129" s="73">
        <v>8</v>
      </c>
      <c r="I129" s="73">
        <v>29</v>
      </c>
      <c r="J129" s="73">
        <v>58</v>
      </c>
      <c r="K129" s="73">
        <v>131</v>
      </c>
      <c r="L129" s="73">
        <v>192</v>
      </c>
      <c r="M129" s="73">
        <v>365</v>
      </c>
      <c r="N129" s="73">
        <v>505</v>
      </c>
      <c r="O129" s="73">
        <v>786</v>
      </c>
      <c r="P129" s="73">
        <v>908</v>
      </c>
      <c r="Q129" s="73">
        <v>1193</v>
      </c>
      <c r="R129" s="73">
        <v>1512</v>
      </c>
      <c r="S129" s="73">
        <v>1540</v>
      </c>
      <c r="T129" s="73">
        <v>4073</v>
      </c>
      <c r="U129" s="73">
        <v>0</v>
      </c>
      <c r="V129" s="73">
        <v>11303</v>
      </c>
      <c r="X129" s="90">
        <v>2022</v>
      </c>
      <c r="Y129" s="73">
        <v>0</v>
      </c>
      <c r="Z129" s="73">
        <v>0</v>
      </c>
      <c r="AA129" s="73">
        <v>0</v>
      </c>
      <c r="AB129" s="73">
        <v>0</v>
      </c>
      <c r="AC129" s="73">
        <v>0</v>
      </c>
      <c r="AD129" s="73">
        <v>2</v>
      </c>
      <c r="AE129" s="73">
        <v>11</v>
      </c>
      <c r="AF129" s="73">
        <v>11</v>
      </c>
      <c r="AG129" s="73">
        <v>35</v>
      </c>
      <c r="AH129" s="73">
        <v>56</v>
      </c>
      <c r="AI129" s="73">
        <v>108</v>
      </c>
      <c r="AJ129" s="73">
        <v>141</v>
      </c>
      <c r="AK129" s="73">
        <v>185</v>
      </c>
      <c r="AL129" s="73">
        <v>245</v>
      </c>
      <c r="AM129" s="73">
        <v>438</v>
      </c>
      <c r="AN129" s="73">
        <v>586</v>
      </c>
      <c r="AO129" s="73">
        <v>908</v>
      </c>
      <c r="AP129" s="73">
        <v>4614</v>
      </c>
      <c r="AQ129" s="73">
        <v>0</v>
      </c>
      <c r="AR129" s="73">
        <v>7340</v>
      </c>
      <c r="AT129" s="90">
        <v>2022</v>
      </c>
      <c r="AU129" s="73">
        <v>0</v>
      </c>
      <c r="AV129" s="73">
        <v>0</v>
      </c>
      <c r="AW129" s="73">
        <v>0</v>
      </c>
      <c r="AX129" s="73">
        <v>0</v>
      </c>
      <c r="AY129" s="73">
        <v>3</v>
      </c>
      <c r="AZ129" s="73">
        <v>10</v>
      </c>
      <c r="BA129" s="73">
        <v>40</v>
      </c>
      <c r="BB129" s="73">
        <v>69</v>
      </c>
      <c r="BC129" s="73">
        <v>166</v>
      </c>
      <c r="BD129" s="73">
        <v>248</v>
      </c>
      <c r="BE129" s="73">
        <v>473</v>
      </c>
      <c r="BF129" s="73">
        <v>646</v>
      </c>
      <c r="BG129" s="73">
        <v>971</v>
      </c>
      <c r="BH129" s="73">
        <v>1153</v>
      </c>
      <c r="BI129" s="73">
        <v>1631</v>
      </c>
      <c r="BJ129" s="73">
        <v>2098</v>
      </c>
      <c r="BK129" s="73">
        <v>2448</v>
      </c>
      <c r="BL129" s="73">
        <v>8687</v>
      </c>
      <c r="BM129" s="73">
        <v>0</v>
      </c>
      <c r="BN129" s="73">
        <v>18643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v>0</v>
      </c>
      <c r="D47" s="74">
        <v>0</v>
      </c>
      <c r="E47" s="74">
        <v>0.32278889999999999</v>
      </c>
      <c r="F47" s="74">
        <v>0</v>
      </c>
      <c r="G47" s="74">
        <v>0.99272009999999999</v>
      </c>
      <c r="H47" s="74">
        <v>1.9563090999999999</v>
      </c>
      <c r="I47" s="74">
        <v>5.2928723</v>
      </c>
      <c r="J47" s="74">
        <v>13.661201999999999</v>
      </c>
      <c r="K47" s="74">
        <v>37.261698000000003</v>
      </c>
      <c r="L47" s="74">
        <v>74.190646999999998</v>
      </c>
      <c r="M47" s="74">
        <v>142.78845999999999</v>
      </c>
      <c r="N47" s="74">
        <v>227.21893</v>
      </c>
      <c r="O47" s="74">
        <v>380.03095999999999</v>
      </c>
      <c r="P47" s="74">
        <v>494.88753000000003</v>
      </c>
      <c r="Q47" s="74">
        <v>601.90216999999996</v>
      </c>
      <c r="R47" s="74">
        <v>757.96177999999998</v>
      </c>
      <c r="S47" s="74">
        <v>912.44240000000002</v>
      </c>
      <c r="T47" s="74">
        <v>1202.8986</v>
      </c>
      <c r="U47" s="74">
        <v>85.748045000000005</v>
      </c>
      <c r="V47" s="74">
        <v>136.59531000000001</v>
      </c>
      <c r="X47" s="85">
        <v>1940</v>
      </c>
      <c r="Y47" s="74">
        <v>0.35637920000000001</v>
      </c>
      <c r="Z47" s="74">
        <v>0</v>
      </c>
      <c r="AA47" s="74">
        <v>0</v>
      </c>
      <c r="AB47" s="74">
        <v>0</v>
      </c>
      <c r="AC47" s="74">
        <v>0.67957869999999998</v>
      </c>
      <c r="AD47" s="74">
        <v>1</v>
      </c>
      <c r="AE47" s="74">
        <v>0.76074549999999996</v>
      </c>
      <c r="AF47" s="74">
        <v>5.0441361999999996</v>
      </c>
      <c r="AG47" s="74">
        <v>9.9480968999999995</v>
      </c>
      <c r="AH47" s="74">
        <v>18.959436</v>
      </c>
      <c r="AI47" s="74">
        <v>38.820639</v>
      </c>
      <c r="AJ47" s="74">
        <v>65.861027000000007</v>
      </c>
      <c r="AK47" s="74">
        <v>136.88212999999999</v>
      </c>
      <c r="AL47" s="74">
        <v>213.79981000000001</v>
      </c>
      <c r="AM47" s="74">
        <v>311.55779000000001</v>
      </c>
      <c r="AN47" s="74">
        <v>466.53543000000002</v>
      </c>
      <c r="AO47" s="74">
        <v>494.20848999999998</v>
      </c>
      <c r="AP47" s="74">
        <v>781.25</v>
      </c>
      <c r="AQ47" s="74">
        <v>39.082901</v>
      </c>
      <c r="AR47" s="74">
        <v>63.810234999999999</v>
      </c>
      <c r="AT47" s="85">
        <v>1940</v>
      </c>
      <c r="AU47" s="74">
        <v>0.174703</v>
      </c>
      <c r="AV47" s="74">
        <v>0</v>
      </c>
      <c r="AW47" s="74">
        <v>0.1636929</v>
      </c>
      <c r="AX47" s="74">
        <v>0</v>
      </c>
      <c r="AY47" s="74">
        <v>0.83822300000000005</v>
      </c>
      <c r="AZ47" s="74">
        <v>1.4834350000000001</v>
      </c>
      <c r="BA47" s="74">
        <v>3.1118432999999999</v>
      </c>
      <c r="BB47" s="74">
        <v>9.5122444999999995</v>
      </c>
      <c r="BC47" s="74">
        <v>23.593074000000001</v>
      </c>
      <c r="BD47" s="74">
        <v>46.304541</v>
      </c>
      <c r="BE47" s="74">
        <v>91.373025999999996</v>
      </c>
      <c r="BF47" s="74">
        <v>147.38416000000001</v>
      </c>
      <c r="BG47" s="74">
        <v>257.38396999999998</v>
      </c>
      <c r="BH47" s="74">
        <v>350.77229999999997</v>
      </c>
      <c r="BI47" s="74">
        <v>451.04439000000002</v>
      </c>
      <c r="BJ47" s="74">
        <v>606.74157000000002</v>
      </c>
      <c r="BK47" s="74">
        <v>684.87395000000004</v>
      </c>
      <c r="BL47" s="74">
        <v>957.57575999999995</v>
      </c>
      <c r="BM47" s="74">
        <v>62.646495000000002</v>
      </c>
      <c r="BN47" s="74">
        <v>98.993735999999998</v>
      </c>
      <c r="BP47" s="85">
        <v>1940</v>
      </c>
    </row>
    <row r="48" spans="2:68">
      <c r="B48" s="85">
        <v>1941</v>
      </c>
      <c r="C48" s="74">
        <v>0</v>
      </c>
      <c r="D48" s="74">
        <v>0</v>
      </c>
      <c r="E48" s="74">
        <v>0.3266906</v>
      </c>
      <c r="F48" s="74">
        <v>0</v>
      </c>
      <c r="G48" s="74">
        <v>0.65082980000000001</v>
      </c>
      <c r="H48" s="74">
        <v>1.300813</v>
      </c>
      <c r="I48" s="74">
        <v>4.8882681999999997</v>
      </c>
      <c r="J48" s="74">
        <v>16.513057</v>
      </c>
      <c r="K48" s="74">
        <v>33.106960999999998</v>
      </c>
      <c r="L48" s="74">
        <v>73.336350999999993</v>
      </c>
      <c r="M48" s="74">
        <v>161.70213000000001</v>
      </c>
      <c r="N48" s="74">
        <v>231.70029</v>
      </c>
      <c r="O48" s="74">
        <v>361.67039999999997</v>
      </c>
      <c r="P48" s="74">
        <v>510.1626</v>
      </c>
      <c r="Q48" s="74">
        <v>709.50468999999998</v>
      </c>
      <c r="R48" s="74">
        <v>824.26778000000002</v>
      </c>
      <c r="S48" s="74">
        <v>822.51081999999997</v>
      </c>
      <c r="T48" s="74">
        <v>1133.3333</v>
      </c>
      <c r="U48" s="74">
        <v>90.221788000000004</v>
      </c>
      <c r="V48" s="74">
        <v>140.43</v>
      </c>
      <c r="X48" s="85">
        <v>1941</v>
      </c>
      <c r="Y48" s="74">
        <v>0.69276070000000001</v>
      </c>
      <c r="Z48" s="74">
        <v>0</v>
      </c>
      <c r="AA48" s="74">
        <v>0</v>
      </c>
      <c r="AB48" s="74">
        <v>0</v>
      </c>
      <c r="AC48" s="74">
        <v>1.6716816999999999</v>
      </c>
      <c r="AD48" s="74">
        <v>0.9878169</v>
      </c>
      <c r="AE48" s="74">
        <v>2.5964391999999998</v>
      </c>
      <c r="AF48" s="74">
        <v>7.0921985999999997</v>
      </c>
      <c r="AG48" s="74">
        <v>8.1826012000000006</v>
      </c>
      <c r="AH48" s="74">
        <v>24.978089000000001</v>
      </c>
      <c r="AI48" s="74">
        <v>43.707973000000003</v>
      </c>
      <c r="AJ48" s="74">
        <v>73.099414999999993</v>
      </c>
      <c r="AK48" s="74">
        <v>142.0205</v>
      </c>
      <c r="AL48" s="74">
        <v>234.00191000000001</v>
      </c>
      <c r="AM48" s="74">
        <v>347.61322000000001</v>
      </c>
      <c r="AN48" s="74">
        <v>558.31740000000002</v>
      </c>
      <c r="AO48" s="74">
        <v>616.78832</v>
      </c>
      <c r="AP48" s="74">
        <v>800</v>
      </c>
      <c r="AQ48" s="74">
        <v>45.214727000000003</v>
      </c>
      <c r="AR48" s="74">
        <v>72.093586999999999</v>
      </c>
      <c r="AT48" s="85">
        <v>1941</v>
      </c>
      <c r="AU48" s="74">
        <v>0.33978930000000002</v>
      </c>
      <c r="AV48" s="74">
        <v>0</v>
      </c>
      <c r="AW48" s="74">
        <v>0.16575500000000001</v>
      </c>
      <c r="AX48" s="74">
        <v>0</v>
      </c>
      <c r="AY48" s="74">
        <v>1.1543536000000001</v>
      </c>
      <c r="AZ48" s="74">
        <v>1.1452880000000001</v>
      </c>
      <c r="BA48" s="74">
        <v>3.7769784</v>
      </c>
      <c r="BB48" s="74">
        <v>11.9976</v>
      </c>
      <c r="BC48" s="74">
        <v>20.735357</v>
      </c>
      <c r="BD48" s="74">
        <v>48.764195000000001</v>
      </c>
      <c r="BE48" s="74">
        <v>103.16893</v>
      </c>
      <c r="BF48" s="74">
        <v>152.97533000000001</v>
      </c>
      <c r="BG48" s="74">
        <v>250.83117999999999</v>
      </c>
      <c r="BH48" s="74">
        <v>367.79910999999998</v>
      </c>
      <c r="BI48" s="74">
        <v>520.46036000000004</v>
      </c>
      <c r="BJ48" s="74">
        <v>685.31469000000004</v>
      </c>
      <c r="BK48" s="74">
        <v>710.89108999999996</v>
      </c>
      <c r="BL48" s="74">
        <v>938.88888999999995</v>
      </c>
      <c r="BM48" s="74">
        <v>67.905315000000002</v>
      </c>
      <c r="BN48" s="74">
        <v>105.17093</v>
      </c>
      <c r="BP48" s="85">
        <v>1941</v>
      </c>
    </row>
    <row r="49" spans="2:68">
      <c r="B49" s="85">
        <v>1942</v>
      </c>
      <c r="C49" s="74">
        <v>0</v>
      </c>
      <c r="D49" s="74">
        <v>0</v>
      </c>
      <c r="E49" s="74">
        <v>0</v>
      </c>
      <c r="F49" s="74">
        <v>1.2702445</v>
      </c>
      <c r="G49" s="74">
        <v>0.32299739999999999</v>
      </c>
      <c r="H49" s="74">
        <v>0.9800719</v>
      </c>
      <c r="I49" s="74">
        <v>2.7595722999999999</v>
      </c>
      <c r="J49" s="74">
        <v>16.641452000000001</v>
      </c>
      <c r="K49" s="74">
        <v>35.255080999999997</v>
      </c>
      <c r="L49" s="74">
        <v>77.345538000000005</v>
      </c>
      <c r="M49" s="74">
        <v>153.63128</v>
      </c>
      <c r="N49" s="74">
        <v>239.34978000000001</v>
      </c>
      <c r="O49" s="74">
        <v>408.07497999999998</v>
      </c>
      <c r="P49" s="74">
        <v>536.68341999999996</v>
      </c>
      <c r="Q49" s="74">
        <v>710.10637999999994</v>
      </c>
      <c r="R49" s="74">
        <v>843.42380000000003</v>
      </c>
      <c r="S49" s="74">
        <v>1021.097</v>
      </c>
      <c r="T49" s="74">
        <v>1151.8987</v>
      </c>
      <c r="U49" s="74">
        <v>95.248637000000002</v>
      </c>
      <c r="V49" s="74">
        <v>147.65998999999999</v>
      </c>
      <c r="X49" s="85">
        <v>1942</v>
      </c>
      <c r="Y49" s="74">
        <v>0</v>
      </c>
      <c r="Z49" s="74">
        <v>0</v>
      </c>
      <c r="AA49" s="74">
        <v>0</v>
      </c>
      <c r="AB49" s="74">
        <v>0.64020489999999997</v>
      </c>
      <c r="AC49" s="74">
        <v>0.3299241</v>
      </c>
      <c r="AD49" s="74">
        <v>1.3084724000000001</v>
      </c>
      <c r="AE49" s="74">
        <v>1.4456089999999999</v>
      </c>
      <c r="AF49" s="74">
        <v>4.5174538000000002</v>
      </c>
      <c r="AG49" s="74">
        <v>10.282776</v>
      </c>
      <c r="AH49" s="74">
        <v>21.604938000000001</v>
      </c>
      <c r="AI49" s="74">
        <v>37.939109999999999</v>
      </c>
      <c r="AJ49" s="74">
        <v>81.540204000000003</v>
      </c>
      <c r="AK49" s="74">
        <v>152.65018000000001</v>
      </c>
      <c r="AL49" s="74">
        <v>244.61106000000001</v>
      </c>
      <c r="AM49" s="74">
        <v>413.75151</v>
      </c>
      <c r="AN49" s="74">
        <v>544.77611999999999</v>
      </c>
      <c r="AO49" s="74">
        <v>595.07042000000001</v>
      </c>
      <c r="AP49" s="74">
        <v>867.25663999999995</v>
      </c>
      <c r="AQ49" s="74">
        <v>47.631062999999997</v>
      </c>
      <c r="AR49" s="74">
        <v>74.902219000000002</v>
      </c>
      <c r="AT49" s="85">
        <v>1942</v>
      </c>
      <c r="AU49" s="74">
        <v>0</v>
      </c>
      <c r="AV49" s="74">
        <v>0</v>
      </c>
      <c r="AW49" s="74">
        <v>0</v>
      </c>
      <c r="AX49" s="74">
        <v>0.9564802</v>
      </c>
      <c r="AY49" s="74">
        <v>0.32642399999999999</v>
      </c>
      <c r="AZ49" s="74">
        <v>1.1441648</v>
      </c>
      <c r="BA49" s="74">
        <v>2.1178962000000001</v>
      </c>
      <c r="BB49" s="74">
        <v>10.828903</v>
      </c>
      <c r="BC49" s="74">
        <v>22.971549</v>
      </c>
      <c r="BD49" s="74">
        <v>48.955759999999998</v>
      </c>
      <c r="BE49" s="74">
        <v>95.960774999999998</v>
      </c>
      <c r="BF49" s="74">
        <v>160.84506999999999</v>
      </c>
      <c r="BG49" s="74">
        <v>279.08636999999999</v>
      </c>
      <c r="BH49" s="74">
        <v>385.54800999999998</v>
      </c>
      <c r="BI49" s="74">
        <v>554.71221000000003</v>
      </c>
      <c r="BJ49" s="74">
        <v>685.71429000000001</v>
      </c>
      <c r="BK49" s="74">
        <v>788.86756000000003</v>
      </c>
      <c r="BL49" s="74">
        <v>984.375</v>
      </c>
      <c r="BM49" s="74">
        <v>71.594690999999997</v>
      </c>
      <c r="BN49" s="74">
        <v>109.94714999999999</v>
      </c>
      <c r="BP49" s="85">
        <v>1942</v>
      </c>
    </row>
    <row r="50" spans="2:68">
      <c r="B50" s="85">
        <v>1943</v>
      </c>
      <c r="C50" s="74">
        <v>0.31407040000000003</v>
      </c>
      <c r="D50" s="74">
        <v>0</v>
      </c>
      <c r="E50" s="74">
        <v>0</v>
      </c>
      <c r="F50" s="74">
        <v>0.64082019999999995</v>
      </c>
      <c r="G50" s="74">
        <v>0</v>
      </c>
      <c r="H50" s="74">
        <v>2.3294508999999999</v>
      </c>
      <c r="I50" s="74">
        <v>3.4199725999999999</v>
      </c>
      <c r="J50" s="74">
        <v>13.749535</v>
      </c>
      <c r="K50" s="74">
        <v>32.760033</v>
      </c>
      <c r="L50" s="74">
        <v>83.257091000000003</v>
      </c>
      <c r="M50" s="74">
        <v>159.38661999999999</v>
      </c>
      <c r="N50" s="74">
        <v>264.75364999999999</v>
      </c>
      <c r="O50" s="74">
        <v>391.42655999999999</v>
      </c>
      <c r="P50" s="74">
        <v>571.28809999999999</v>
      </c>
      <c r="Q50" s="74">
        <v>744</v>
      </c>
      <c r="R50" s="74">
        <v>902.08333000000005</v>
      </c>
      <c r="S50" s="74">
        <v>1012.3457</v>
      </c>
      <c r="T50" s="74">
        <v>1444.4444000000001</v>
      </c>
      <c r="U50" s="74">
        <v>100.23663000000001</v>
      </c>
      <c r="V50" s="74">
        <v>156.51357999999999</v>
      </c>
      <c r="X50" s="85">
        <v>1943</v>
      </c>
      <c r="Y50" s="74">
        <v>0.32647730000000003</v>
      </c>
      <c r="Z50" s="74">
        <v>0</v>
      </c>
      <c r="AA50" s="74">
        <v>0</v>
      </c>
      <c r="AB50" s="74">
        <v>0</v>
      </c>
      <c r="AC50" s="74">
        <v>0.64808809999999994</v>
      </c>
      <c r="AD50" s="74">
        <v>0.65854460000000004</v>
      </c>
      <c r="AE50" s="74">
        <v>2.1261516999999999</v>
      </c>
      <c r="AF50" s="74">
        <v>3.2089851999999999</v>
      </c>
      <c r="AG50" s="74">
        <v>10.265184</v>
      </c>
      <c r="AH50" s="74">
        <v>25.243577999999999</v>
      </c>
      <c r="AI50" s="74">
        <v>39.833255999999999</v>
      </c>
      <c r="AJ50" s="74">
        <v>78.388677000000001</v>
      </c>
      <c r="AK50" s="74">
        <v>136.58202</v>
      </c>
      <c r="AL50" s="74">
        <v>267.15462000000002</v>
      </c>
      <c r="AM50" s="74">
        <v>381.7527</v>
      </c>
      <c r="AN50" s="74">
        <v>570.39711</v>
      </c>
      <c r="AO50" s="74">
        <v>551.02040999999997</v>
      </c>
      <c r="AP50" s="74">
        <v>875</v>
      </c>
      <c r="AQ50" s="74">
        <v>47.826690999999997</v>
      </c>
      <c r="AR50" s="74">
        <v>74.122962000000001</v>
      </c>
      <c r="AT50" s="85">
        <v>1943</v>
      </c>
      <c r="AU50" s="74">
        <v>0.32015369999999999</v>
      </c>
      <c r="AV50" s="74">
        <v>0</v>
      </c>
      <c r="AW50" s="74">
        <v>0</v>
      </c>
      <c r="AX50" s="74">
        <v>0.32159510000000002</v>
      </c>
      <c r="AY50" s="74">
        <v>0.3220093</v>
      </c>
      <c r="AZ50" s="74">
        <v>1.489573</v>
      </c>
      <c r="BA50" s="74">
        <v>2.7845458000000001</v>
      </c>
      <c r="BB50" s="74">
        <v>8.6805555999999999</v>
      </c>
      <c r="BC50" s="74">
        <v>21.757321999999998</v>
      </c>
      <c r="BD50" s="74">
        <v>53.780377999999999</v>
      </c>
      <c r="BE50" s="74">
        <v>99.512873999999996</v>
      </c>
      <c r="BF50" s="74">
        <v>171.82409999999999</v>
      </c>
      <c r="BG50" s="74">
        <v>262.5</v>
      </c>
      <c r="BH50" s="74">
        <v>413.74408</v>
      </c>
      <c r="BI50" s="74">
        <v>553.37965999999994</v>
      </c>
      <c r="BJ50" s="74">
        <v>724.37136999999996</v>
      </c>
      <c r="BK50" s="74">
        <v>759.77653999999995</v>
      </c>
      <c r="BL50" s="74">
        <v>1104.4775999999999</v>
      </c>
      <c r="BM50" s="74">
        <v>74.154445999999993</v>
      </c>
      <c r="BN50" s="74">
        <v>113.31332999999999</v>
      </c>
      <c r="BP50" s="85">
        <v>1943</v>
      </c>
    </row>
    <row r="51" spans="2:68">
      <c r="B51" s="85">
        <v>1944</v>
      </c>
      <c r="C51" s="74">
        <v>0</v>
      </c>
      <c r="D51" s="74">
        <v>0</v>
      </c>
      <c r="E51" s="74">
        <v>0</v>
      </c>
      <c r="F51" s="74">
        <v>0</v>
      </c>
      <c r="G51" s="74">
        <v>0.63492059999999995</v>
      </c>
      <c r="H51" s="74">
        <v>0.6832935</v>
      </c>
      <c r="I51" s="74">
        <v>4.7249409</v>
      </c>
      <c r="J51" s="74">
        <v>16.070124</v>
      </c>
      <c r="K51" s="74">
        <v>30.694669000000001</v>
      </c>
      <c r="L51" s="74">
        <v>82.953509999999994</v>
      </c>
      <c r="M51" s="74">
        <v>160.89804000000001</v>
      </c>
      <c r="N51" s="74">
        <v>258.69335999999998</v>
      </c>
      <c r="O51" s="74">
        <v>403.53260999999998</v>
      </c>
      <c r="P51" s="74">
        <v>564.29942000000005</v>
      </c>
      <c r="Q51" s="74">
        <v>705.57029</v>
      </c>
      <c r="R51" s="74">
        <v>935.68465000000003</v>
      </c>
      <c r="S51" s="74">
        <v>996.01594</v>
      </c>
      <c r="T51" s="74">
        <v>1235.2941000000001</v>
      </c>
      <c r="U51" s="74">
        <v>100.2373</v>
      </c>
      <c r="V51" s="74">
        <v>153.02311</v>
      </c>
      <c r="X51" s="85">
        <v>1944</v>
      </c>
      <c r="Y51" s="74">
        <v>0</v>
      </c>
      <c r="Z51" s="74">
        <v>0</v>
      </c>
      <c r="AA51" s="74">
        <v>0</v>
      </c>
      <c r="AB51" s="74">
        <v>0.65082980000000001</v>
      </c>
      <c r="AC51" s="74">
        <v>0</v>
      </c>
      <c r="AD51" s="74">
        <v>0.33568310000000001</v>
      </c>
      <c r="AE51" s="74">
        <v>2.4063251999999999</v>
      </c>
      <c r="AF51" s="74">
        <v>3.9215686000000001</v>
      </c>
      <c r="AG51" s="74">
        <v>12.403764000000001</v>
      </c>
      <c r="AH51" s="74">
        <v>16.057092000000001</v>
      </c>
      <c r="AI51" s="74">
        <v>43.617998</v>
      </c>
      <c r="AJ51" s="74">
        <v>73.428420000000003</v>
      </c>
      <c r="AK51" s="74">
        <v>161.89206999999999</v>
      </c>
      <c r="AL51" s="74">
        <v>279.50310999999999</v>
      </c>
      <c r="AM51" s="74">
        <v>413.30166000000003</v>
      </c>
      <c r="AN51" s="74">
        <v>557.89473999999996</v>
      </c>
      <c r="AO51" s="74">
        <v>682.84789999999998</v>
      </c>
      <c r="AP51" s="74">
        <v>679.6875</v>
      </c>
      <c r="AQ51" s="74">
        <v>50.529724999999999</v>
      </c>
      <c r="AR51" s="74">
        <v>75.453294999999997</v>
      </c>
      <c r="AT51" s="85">
        <v>1944</v>
      </c>
      <c r="AU51" s="74">
        <v>0</v>
      </c>
      <c r="AV51" s="74">
        <v>0</v>
      </c>
      <c r="AW51" s="74">
        <v>0</v>
      </c>
      <c r="AX51" s="74">
        <v>0.3237294</v>
      </c>
      <c r="AY51" s="74">
        <v>0.31831930000000003</v>
      </c>
      <c r="AZ51" s="74">
        <v>0.50795800000000002</v>
      </c>
      <c r="BA51" s="74">
        <v>3.5762942999999998</v>
      </c>
      <c r="BB51" s="74">
        <v>10.2118</v>
      </c>
      <c r="BC51" s="74">
        <v>21.811382999999999</v>
      </c>
      <c r="BD51" s="74">
        <v>49.143371999999999</v>
      </c>
      <c r="BE51" s="74">
        <v>101.71455</v>
      </c>
      <c r="BF51" s="74">
        <v>166.18306999999999</v>
      </c>
      <c r="BG51" s="74">
        <v>281.53379999999999</v>
      </c>
      <c r="BH51" s="74">
        <v>416.32089000000002</v>
      </c>
      <c r="BI51" s="74">
        <v>551.37845000000004</v>
      </c>
      <c r="BJ51" s="74">
        <v>730.98859000000004</v>
      </c>
      <c r="BK51" s="74">
        <v>823.21429000000001</v>
      </c>
      <c r="BL51" s="74">
        <v>901.40845000000002</v>
      </c>
      <c r="BM51" s="74">
        <v>75.461372999999995</v>
      </c>
      <c r="BN51" s="74">
        <v>112.24429000000001</v>
      </c>
      <c r="BP51" s="85">
        <v>1944</v>
      </c>
    </row>
    <row r="52" spans="2:68">
      <c r="B52" s="85">
        <v>1945</v>
      </c>
      <c r="C52" s="74">
        <v>0</v>
      </c>
      <c r="D52" s="74">
        <v>0</v>
      </c>
      <c r="E52" s="74">
        <v>0</v>
      </c>
      <c r="F52" s="74">
        <v>0.65210299999999999</v>
      </c>
      <c r="G52" s="74">
        <v>0.63431649999999995</v>
      </c>
      <c r="H52" s="74">
        <v>0.69276070000000001</v>
      </c>
      <c r="I52" s="74">
        <v>2.0080320999999999</v>
      </c>
      <c r="J52" s="74">
        <v>12.626263</v>
      </c>
      <c r="K52" s="74">
        <v>47.980808000000003</v>
      </c>
      <c r="L52" s="74">
        <v>87.711487000000005</v>
      </c>
      <c r="M52" s="74">
        <v>191.21813</v>
      </c>
      <c r="N52" s="74">
        <v>266.35755</v>
      </c>
      <c r="O52" s="74">
        <v>455.38664999999997</v>
      </c>
      <c r="P52" s="74">
        <v>618.08118000000002</v>
      </c>
      <c r="Q52" s="74">
        <v>728.23218999999995</v>
      </c>
      <c r="R52" s="74">
        <v>981.81817999999998</v>
      </c>
      <c r="S52" s="74">
        <v>992.27799000000005</v>
      </c>
      <c r="T52" s="74">
        <v>1185.567</v>
      </c>
      <c r="U52" s="74">
        <v>109.49988999999999</v>
      </c>
      <c r="V52" s="74">
        <v>162.00217000000001</v>
      </c>
      <c r="X52" s="85">
        <v>1945</v>
      </c>
      <c r="Y52" s="74">
        <v>0</v>
      </c>
      <c r="Z52" s="74">
        <v>0</v>
      </c>
      <c r="AA52" s="74">
        <v>0.37921880000000002</v>
      </c>
      <c r="AB52" s="74">
        <v>0.99304870000000001</v>
      </c>
      <c r="AC52" s="74">
        <v>0.3154574</v>
      </c>
      <c r="AD52" s="74">
        <v>0.3400204</v>
      </c>
      <c r="AE52" s="74">
        <v>1.3386880999999999</v>
      </c>
      <c r="AF52" s="74">
        <v>1.5396459</v>
      </c>
      <c r="AG52" s="74">
        <v>11.134904000000001</v>
      </c>
      <c r="AH52" s="74">
        <v>21.691013999999999</v>
      </c>
      <c r="AI52" s="74">
        <v>39.359268</v>
      </c>
      <c r="AJ52" s="74">
        <v>75.851393000000002</v>
      </c>
      <c r="AK52" s="74">
        <v>136.48124000000001</v>
      </c>
      <c r="AL52" s="74">
        <v>257.84563000000003</v>
      </c>
      <c r="AM52" s="74">
        <v>406.58049</v>
      </c>
      <c r="AN52" s="74">
        <v>533.89831000000004</v>
      </c>
      <c r="AO52" s="74">
        <v>667.71159999999998</v>
      </c>
      <c r="AP52" s="74">
        <v>816.90141000000006</v>
      </c>
      <c r="AQ52" s="74">
        <v>49.532330000000002</v>
      </c>
      <c r="AR52" s="74">
        <v>74.316433000000004</v>
      </c>
      <c r="AT52" s="85">
        <v>1945</v>
      </c>
      <c r="AU52" s="74">
        <v>0</v>
      </c>
      <c r="AV52" s="74">
        <v>0</v>
      </c>
      <c r="AW52" s="74">
        <v>0.18621969999999999</v>
      </c>
      <c r="AX52" s="74">
        <v>0.82128780000000001</v>
      </c>
      <c r="AY52" s="74">
        <v>0.4744583</v>
      </c>
      <c r="AZ52" s="74">
        <v>0.51475629999999994</v>
      </c>
      <c r="BA52" s="74">
        <v>1.6733601</v>
      </c>
      <c r="BB52" s="74">
        <v>7.2625697999999996</v>
      </c>
      <c r="BC52" s="74">
        <v>30.190239999999999</v>
      </c>
      <c r="BD52" s="74">
        <v>54.605992999999998</v>
      </c>
      <c r="BE52" s="74">
        <v>114.10644000000001</v>
      </c>
      <c r="BF52" s="74">
        <v>171.17814000000001</v>
      </c>
      <c r="BG52" s="74">
        <v>294.21379999999999</v>
      </c>
      <c r="BH52" s="74">
        <v>430.40212000000002</v>
      </c>
      <c r="BI52" s="74">
        <v>558.11063000000001</v>
      </c>
      <c r="BJ52" s="74">
        <v>738.24884999999995</v>
      </c>
      <c r="BK52" s="74">
        <v>813.14878999999996</v>
      </c>
      <c r="BL52" s="74">
        <v>966.52719999999999</v>
      </c>
      <c r="BM52" s="74">
        <v>79.575739999999996</v>
      </c>
      <c r="BN52" s="74">
        <v>116.20922</v>
      </c>
      <c r="BP52" s="85">
        <v>1945</v>
      </c>
    </row>
    <row r="53" spans="2:68">
      <c r="B53" s="85">
        <v>1946</v>
      </c>
      <c r="C53" s="74">
        <v>0</v>
      </c>
      <c r="D53" s="74">
        <v>0</v>
      </c>
      <c r="E53" s="74">
        <v>0</v>
      </c>
      <c r="F53" s="74">
        <v>0.33036009999999999</v>
      </c>
      <c r="G53" s="74">
        <v>0.32010240000000001</v>
      </c>
      <c r="H53" s="74">
        <v>2.3850085000000001</v>
      </c>
      <c r="I53" s="74">
        <v>7.0351758999999996</v>
      </c>
      <c r="J53" s="74">
        <v>16.791710999999999</v>
      </c>
      <c r="K53" s="74">
        <v>39.795113999999998</v>
      </c>
      <c r="L53" s="74">
        <v>104.80349</v>
      </c>
      <c r="M53" s="74">
        <v>175.93913000000001</v>
      </c>
      <c r="N53" s="74">
        <v>326.40649000000002</v>
      </c>
      <c r="O53" s="74">
        <v>481.33848</v>
      </c>
      <c r="P53" s="74">
        <v>758.43694000000005</v>
      </c>
      <c r="Q53" s="74">
        <v>893.56110000000001</v>
      </c>
      <c r="R53" s="74">
        <v>1150.7936999999999</v>
      </c>
      <c r="S53" s="74">
        <v>1202.2900999999999</v>
      </c>
      <c r="T53" s="74">
        <v>1405.6604</v>
      </c>
      <c r="U53" s="74">
        <v>127.23626</v>
      </c>
      <c r="V53" s="74">
        <v>188.01844</v>
      </c>
      <c r="X53" s="85">
        <v>1946</v>
      </c>
      <c r="Y53" s="74">
        <v>0</v>
      </c>
      <c r="Z53" s="74">
        <v>0</v>
      </c>
      <c r="AA53" s="74">
        <v>0</v>
      </c>
      <c r="AB53" s="74">
        <v>0</v>
      </c>
      <c r="AC53" s="74">
        <v>0.31928479999999998</v>
      </c>
      <c r="AD53" s="74">
        <v>0.3359086</v>
      </c>
      <c r="AE53" s="74">
        <v>3.3123551</v>
      </c>
      <c r="AF53" s="74">
        <v>4.521477</v>
      </c>
      <c r="AG53" s="74">
        <v>9.8248612000000008</v>
      </c>
      <c r="AH53" s="74">
        <v>26.106195</v>
      </c>
      <c r="AI53" s="74">
        <v>52.919708</v>
      </c>
      <c r="AJ53" s="74">
        <v>87.462083000000007</v>
      </c>
      <c r="AK53" s="74">
        <v>163.84181000000001</v>
      </c>
      <c r="AL53" s="74">
        <v>295.12195000000003</v>
      </c>
      <c r="AM53" s="74">
        <v>479.76879000000002</v>
      </c>
      <c r="AN53" s="74">
        <v>613.86139000000003</v>
      </c>
      <c r="AO53" s="74">
        <v>773.70030999999994</v>
      </c>
      <c r="AP53" s="74">
        <v>1000</v>
      </c>
      <c r="AQ53" s="74">
        <v>59.426670000000001</v>
      </c>
      <c r="AR53" s="74">
        <v>87.638728</v>
      </c>
      <c r="AT53" s="85">
        <v>1946</v>
      </c>
      <c r="AU53" s="74">
        <v>0</v>
      </c>
      <c r="AV53" s="74">
        <v>0</v>
      </c>
      <c r="AW53" s="74">
        <v>0</v>
      </c>
      <c r="AX53" s="74">
        <v>0.16675000000000001</v>
      </c>
      <c r="AY53" s="74">
        <v>0.31969310000000001</v>
      </c>
      <c r="AZ53" s="74">
        <v>1.35318</v>
      </c>
      <c r="BA53" s="74">
        <v>5.1632245000000001</v>
      </c>
      <c r="BB53" s="74">
        <v>10.819732</v>
      </c>
      <c r="BC53" s="74">
        <v>25.415044000000002</v>
      </c>
      <c r="BD53" s="74">
        <v>65.714286000000001</v>
      </c>
      <c r="BE53" s="74">
        <v>113.15483</v>
      </c>
      <c r="BF53" s="74">
        <v>206.78308999999999</v>
      </c>
      <c r="BG53" s="74">
        <v>320.62281999999999</v>
      </c>
      <c r="BH53" s="74">
        <v>516.55348000000004</v>
      </c>
      <c r="BI53" s="74">
        <v>673.43173000000002</v>
      </c>
      <c r="BJ53" s="74">
        <v>857.65765999999996</v>
      </c>
      <c r="BK53" s="74">
        <v>964.34635000000003</v>
      </c>
      <c r="BL53" s="74">
        <v>1164.751</v>
      </c>
      <c r="BM53" s="74">
        <v>93.394596000000007</v>
      </c>
      <c r="BN53" s="74">
        <v>135.35063</v>
      </c>
      <c r="BP53" s="85">
        <v>1946</v>
      </c>
    </row>
    <row r="54" spans="2:68">
      <c r="B54" s="85">
        <v>1947</v>
      </c>
      <c r="C54" s="74">
        <v>0</v>
      </c>
      <c r="D54" s="74">
        <v>0</v>
      </c>
      <c r="E54" s="74">
        <v>0</v>
      </c>
      <c r="F54" s="74">
        <v>0</v>
      </c>
      <c r="G54" s="74">
        <v>0.3249919</v>
      </c>
      <c r="H54" s="74">
        <v>2.0093771</v>
      </c>
      <c r="I54" s="74">
        <v>5.3781512999999999</v>
      </c>
      <c r="J54" s="74">
        <v>16.549295999999998</v>
      </c>
      <c r="K54" s="74">
        <v>50.716220999999997</v>
      </c>
      <c r="L54" s="74">
        <v>102.94746000000001</v>
      </c>
      <c r="M54" s="74">
        <v>225</v>
      </c>
      <c r="N54" s="74">
        <v>332.83357999999998</v>
      </c>
      <c r="O54" s="74">
        <v>503.44396</v>
      </c>
      <c r="P54" s="74">
        <v>704.72103000000004</v>
      </c>
      <c r="Q54" s="74">
        <v>929.77892999999995</v>
      </c>
      <c r="R54" s="74">
        <v>1180.7465999999999</v>
      </c>
      <c r="S54" s="74">
        <v>1122.1374000000001</v>
      </c>
      <c r="T54" s="74">
        <v>1641.0255999999999</v>
      </c>
      <c r="U54" s="74">
        <v>131.74804</v>
      </c>
      <c r="V54" s="74">
        <v>195.0411</v>
      </c>
      <c r="X54" s="85">
        <v>1947</v>
      </c>
      <c r="Y54" s="74">
        <v>0</v>
      </c>
      <c r="Z54" s="74">
        <v>0.33783780000000002</v>
      </c>
      <c r="AA54" s="74">
        <v>0</v>
      </c>
      <c r="AB54" s="74">
        <v>0.34698129999999999</v>
      </c>
      <c r="AC54" s="74">
        <v>0.64829820000000005</v>
      </c>
      <c r="AD54" s="74">
        <v>0.33277869999999998</v>
      </c>
      <c r="AE54" s="74">
        <v>3.2992412</v>
      </c>
      <c r="AF54" s="74">
        <v>4.7776553000000002</v>
      </c>
      <c r="AG54" s="74">
        <v>11.814346</v>
      </c>
      <c r="AH54" s="74">
        <v>23.430592000000001</v>
      </c>
      <c r="AI54" s="74">
        <v>51.930146999999998</v>
      </c>
      <c r="AJ54" s="74">
        <v>90.729782999999998</v>
      </c>
      <c r="AK54" s="74">
        <v>181.04496</v>
      </c>
      <c r="AL54" s="74">
        <v>320.28190999999998</v>
      </c>
      <c r="AM54" s="74">
        <v>466.66667000000001</v>
      </c>
      <c r="AN54" s="74">
        <v>674.26710000000003</v>
      </c>
      <c r="AO54" s="74">
        <v>814.92537000000004</v>
      </c>
      <c r="AP54" s="74">
        <v>1053.8922</v>
      </c>
      <c r="AQ54" s="74">
        <v>63.167636000000002</v>
      </c>
      <c r="AR54" s="74">
        <v>92.030169000000001</v>
      </c>
      <c r="AT54" s="85">
        <v>1947</v>
      </c>
      <c r="AU54" s="74">
        <v>0</v>
      </c>
      <c r="AV54" s="74">
        <v>0.1658925</v>
      </c>
      <c r="AW54" s="74">
        <v>0</v>
      </c>
      <c r="AX54" s="74">
        <v>0.1709986</v>
      </c>
      <c r="AY54" s="74">
        <v>0.48685489999999998</v>
      </c>
      <c r="AZ54" s="74">
        <v>1.1684193</v>
      </c>
      <c r="BA54" s="74">
        <v>4.3290043000000002</v>
      </c>
      <c r="BB54" s="74">
        <v>10.789426000000001</v>
      </c>
      <c r="BC54" s="74">
        <v>32.101756999999999</v>
      </c>
      <c r="BD54" s="74">
        <v>63.871388000000003</v>
      </c>
      <c r="BE54" s="74">
        <v>136.51316</v>
      </c>
      <c r="BF54" s="74">
        <v>210.97046</v>
      </c>
      <c r="BG54" s="74">
        <v>339.80882000000003</v>
      </c>
      <c r="BH54" s="74">
        <v>503.68549999999999</v>
      </c>
      <c r="BI54" s="74">
        <v>681.98307</v>
      </c>
      <c r="BJ54" s="74">
        <v>903.82902999999999</v>
      </c>
      <c r="BK54" s="74">
        <v>949.74874</v>
      </c>
      <c r="BL54" s="74">
        <v>1295.7746</v>
      </c>
      <c r="BM54" s="74">
        <v>97.527508999999995</v>
      </c>
      <c r="BN54" s="74">
        <v>140.87655000000001</v>
      </c>
      <c r="BP54" s="85">
        <v>1947</v>
      </c>
    </row>
    <row r="55" spans="2:68">
      <c r="B55" s="85">
        <v>1948</v>
      </c>
      <c r="C55" s="74">
        <v>0.24107999999999999</v>
      </c>
      <c r="D55" s="74">
        <v>0</v>
      </c>
      <c r="E55" s="74">
        <v>0</v>
      </c>
      <c r="F55" s="74">
        <v>0</v>
      </c>
      <c r="G55" s="74">
        <v>0.32010240000000001</v>
      </c>
      <c r="H55" s="74">
        <v>1.9518542999999999</v>
      </c>
      <c r="I55" s="74">
        <v>4.7345281999999997</v>
      </c>
      <c r="J55" s="74">
        <v>19.337016999999999</v>
      </c>
      <c r="K55" s="74">
        <v>49.489989000000001</v>
      </c>
      <c r="L55" s="74">
        <v>109.00673</v>
      </c>
      <c r="M55" s="74">
        <v>210.14840000000001</v>
      </c>
      <c r="N55" s="74">
        <v>376.2475</v>
      </c>
      <c r="O55" s="74">
        <v>567.79660999999999</v>
      </c>
      <c r="P55" s="74">
        <v>760.66945999999996</v>
      </c>
      <c r="Q55" s="74">
        <v>975.85769000000005</v>
      </c>
      <c r="R55" s="74">
        <v>1305.1180999999999</v>
      </c>
      <c r="S55" s="74">
        <v>1465.9091000000001</v>
      </c>
      <c r="T55" s="74">
        <v>1388.4297999999999</v>
      </c>
      <c r="U55" s="74">
        <v>142.14012</v>
      </c>
      <c r="V55" s="74">
        <v>208.73750000000001</v>
      </c>
      <c r="X55" s="85">
        <v>1948</v>
      </c>
      <c r="Y55" s="74">
        <v>0</v>
      </c>
      <c r="Z55" s="74">
        <v>0</v>
      </c>
      <c r="AA55" s="74">
        <v>0</v>
      </c>
      <c r="AB55" s="74">
        <v>1.0741139</v>
      </c>
      <c r="AC55" s="74">
        <v>0.97751710000000003</v>
      </c>
      <c r="AD55" s="74">
        <v>0.65274149999999997</v>
      </c>
      <c r="AE55" s="74">
        <v>1.3249420000000001</v>
      </c>
      <c r="AF55" s="74">
        <v>5.0179210999999997</v>
      </c>
      <c r="AG55" s="74">
        <v>12.295082000000001</v>
      </c>
      <c r="AH55" s="74">
        <v>31.676199</v>
      </c>
      <c r="AI55" s="74">
        <v>57.984352999999999</v>
      </c>
      <c r="AJ55" s="74">
        <v>113.06043</v>
      </c>
      <c r="AK55" s="74">
        <v>185.05546000000001</v>
      </c>
      <c r="AL55" s="74">
        <v>333.33332999999999</v>
      </c>
      <c r="AM55" s="74">
        <v>506.55022000000002</v>
      </c>
      <c r="AN55" s="74">
        <v>708.73785999999996</v>
      </c>
      <c r="AO55" s="74">
        <v>867.43516</v>
      </c>
      <c r="AP55" s="74">
        <v>1198.8635999999999</v>
      </c>
      <c r="AQ55" s="74">
        <v>69.077663999999999</v>
      </c>
      <c r="AR55" s="74">
        <v>99.887443000000005</v>
      </c>
      <c r="AT55" s="85">
        <v>1948</v>
      </c>
      <c r="AU55" s="74">
        <v>0.12325899999999999</v>
      </c>
      <c r="AV55" s="74">
        <v>0</v>
      </c>
      <c r="AW55" s="74">
        <v>0</v>
      </c>
      <c r="AX55" s="74">
        <v>0.52789019999999998</v>
      </c>
      <c r="AY55" s="74">
        <v>0.64589050000000003</v>
      </c>
      <c r="AZ55" s="74">
        <v>1.3033561</v>
      </c>
      <c r="BA55" s="74">
        <v>3.0120482000000002</v>
      </c>
      <c r="BB55" s="74">
        <v>12.310938999999999</v>
      </c>
      <c r="BC55" s="74">
        <v>31.649301999999999</v>
      </c>
      <c r="BD55" s="74">
        <v>71.198106999999993</v>
      </c>
      <c r="BE55" s="74">
        <v>132.56686999999999</v>
      </c>
      <c r="BF55" s="74">
        <v>243.09665000000001</v>
      </c>
      <c r="BG55" s="74">
        <v>372.95690999999999</v>
      </c>
      <c r="BH55" s="74">
        <v>536.86728000000005</v>
      </c>
      <c r="BI55" s="74">
        <v>723.42924000000005</v>
      </c>
      <c r="BJ55" s="74">
        <v>977.79750999999999</v>
      </c>
      <c r="BK55" s="74">
        <v>1126.0228999999999</v>
      </c>
      <c r="BL55" s="74">
        <v>1276.0943</v>
      </c>
      <c r="BM55" s="74">
        <v>105.71173</v>
      </c>
      <c r="BN55" s="74">
        <v>151.45912999999999</v>
      </c>
      <c r="BP55" s="85">
        <v>1948</v>
      </c>
    </row>
    <row r="56" spans="2:68">
      <c r="B56" s="85">
        <v>1949</v>
      </c>
      <c r="C56" s="74">
        <v>0.4644682</v>
      </c>
      <c r="D56" s="74">
        <v>0</v>
      </c>
      <c r="E56" s="74">
        <v>0</v>
      </c>
      <c r="F56" s="74">
        <v>0.35236079999999997</v>
      </c>
      <c r="G56" s="74">
        <v>1.2484394999999999</v>
      </c>
      <c r="H56" s="74">
        <v>1.8507093999999999</v>
      </c>
      <c r="I56" s="74">
        <v>5.0403225999999997</v>
      </c>
      <c r="J56" s="74">
        <v>15.246934</v>
      </c>
      <c r="K56" s="74">
        <v>51.711579999999998</v>
      </c>
      <c r="L56" s="74">
        <v>120.54121000000001</v>
      </c>
      <c r="M56" s="74">
        <v>226.90667999999999</v>
      </c>
      <c r="N56" s="74">
        <v>380.14042000000001</v>
      </c>
      <c r="O56" s="74">
        <v>572.94118000000003</v>
      </c>
      <c r="P56" s="74">
        <v>794.99595999999997</v>
      </c>
      <c r="Q56" s="74">
        <v>1081.7844</v>
      </c>
      <c r="R56" s="74">
        <v>1232.4219000000001</v>
      </c>
      <c r="S56" s="74">
        <v>1430.1886999999999</v>
      </c>
      <c r="T56" s="74">
        <v>1648</v>
      </c>
      <c r="U56" s="74">
        <v>145.87423999999999</v>
      </c>
      <c r="V56" s="74">
        <v>216.74437</v>
      </c>
      <c r="X56" s="85">
        <v>1949</v>
      </c>
      <c r="Y56" s="74">
        <v>0</v>
      </c>
      <c r="Z56" s="74">
        <v>0</v>
      </c>
      <c r="AA56" s="74">
        <v>0.36140220000000001</v>
      </c>
      <c r="AB56" s="74">
        <v>0.36603219999999997</v>
      </c>
      <c r="AC56" s="74">
        <v>0</v>
      </c>
      <c r="AD56" s="74">
        <v>1.2626263</v>
      </c>
      <c r="AE56" s="74">
        <v>0.6660007</v>
      </c>
      <c r="AF56" s="74">
        <v>4.1039671999999996</v>
      </c>
      <c r="AG56" s="74">
        <v>10.264507999999999</v>
      </c>
      <c r="AH56" s="74">
        <v>30.052264999999998</v>
      </c>
      <c r="AI56" s="74">
        <v>57.957681999999998</v>
      </c>
      <c r="AJ56" s="74">
        <v>97.643097999999995</v>
      </c>
      <c r="AK56" s="74">
        <v>176.63657000000001</v>
      </c>
      <c r="AL56" s="74">
        <v>333.33332999999999</v>
      </c>
      <c r="AM56" s="74">
        <v>523.60964999999999</v>
      </c>
      <c r="AN56" s="74">
        <v>700.63693999999998</v>
      </c>
      <c r="AO56" s="74">
        <v>846.36872000000005</v>
      </c>
      <c r="AP56" s="74">
        <v>1114.1304</v>
      </c>
      <c r="AQ56" s="74">
        <v>67.488247999999999</v>
      </c>
      <c r="AR56" s="74">
        <v>97.122511000000003</v>
      </c>
      <c r="AT56" s="85">
        <v>1949</v>
      </c>
      <c r="AU56" s="74">
        <v>0.23767079999999999</v>
      </c>
      <c r="AV56" s="74">
        <v>0</v>
      </c>
      <c r="AW56" s="74">
        <v>0.17777780000000001</v>
      </c>
      <c r="AX56" s="74">
        <v>0.35906640000000001</v>
      </c>
      <c r="AY56" s="74">
        <v>0.63502139999999996</v>
      </c>
      <c r="AZ56" s="74">
        <v>1.5600624000000001</v>
      </c>
      <c r="BA56" s="74">
        <v>2.8432848000000002</v>
      </c>
      <c r="BB56" s="74">
        <v>9.7626662</v>
      </c>
      <c r="BC56" s="74">
        <v>31.824209</v>
      </c>
      <c r="BD56" s="74">
        <v>76.663146999999995</v>
      </c>
      <c r="BE56" s="74">
        <v>141.1902</v>
      </c>
      <c r="BF56" s="74">
        <v>235.94401999999999</v>
      </c>
      <c r="BG56" s="74">
        <v>370.67971999999997</v>
      </c>
      <c r="BH56" s="74">
        <v>553.75723000000005</v>
      </c>
      <c r="BI56" s="74">
        <v>779.54544999999996</v>
      </c>
      <c r="BJ56" s="74">
        <v>939.47367999999994</v>
      </c>
      <c r="BK56" s="74">
        <v>1094.703</v>
      </c>
      <c r="BL56" s="74">
        <v>1330.0971</v>
      </c>
      <c r="BM56" s="74">
        <v>106.86511</v>
      </c>
      <c r="BN56" s="74">
        <v>153.40125</v>
      </c>
      <c r="BP56" s="85">
        <v>1949</v>
      </c>
    </row>
    <row r="57" spans="2:68">
      <c r="B57" s="86">
        <v>1950</v>
      </c>
      <c r="C57" s="74">
        <v>0</v>
      </c>
      <c r="D57" s="74">
        <v>0</v>
      </c>
      <c r="E57" s="74">
        <v>0</v>
      </c>
      <c r="F57" s="74">
        <v>0.35498760000000001</v>
      </c>
      <c r="G57" s="74">
        <v>0.60808759999999995</v>
      </c>
      <c r="H57" s="74">
        <v>0.57770080000000001</v>
      </c>
      <c r="I57" s="74">
        <v>7.7947385999999996</v>
      </c>
      <c r="J57" s="74">
        <v>16.719242999999999</v>
      </c>
      <c r="K57" s="74">
        <v>63.480991000000003</v>
      </c>
      <c r="L57" s="74">
        <v>127.59171000000001</v>
      </c>
      <c r="M57" s="74">
        <v>257.91647999999998</v>
      </c>
      <c r="N57" s="74">
        <v>442.14249999999998</v>
      </c>
      <c r="O57" s="74">
        <v>717.22954000000004</v>
      </c>
      <c r="P57" s="74">
        <v>1027.5156999999999</v>
      </c>
      <c r="Q57" s="74">
        <v>1384.7981</v>
      </c>
      <c r="R57" s="74">
        <v>1793.3723</v>
      </c>
      <c r="S57" s="74">
        <v>2123.6363999999999</v>
      </c>
      <c r="T57" s="74">
        <v>2550.3876</v>
      </c>
      <c r="U57" s="74">
        <v>183.85117</v>
      </c>
      <c r="V57" s="74">
        <v>286.96381000000002</v>
      </c>
      <c r="X57" s="86">
        <v>1950</v>
      </c>
      <c r="Y57" s="74">
        <v>0</v>
      </c>
      <c r="Z57" s="74">
        <v>0</v>
      </c>
      <c r="AA57" s="74">
        <v>0</v>
      </c>
      <c r="AB57" s="74">
        <v>0</v>
      </c>
      <c r="AC57" s="74">
        <v>0.64082019999999995</v>
      </c>
      <c r="AD57" s="74">
        <v>1.2077294999999999</v>
      </c>
      <c r="AE57" s="74">
        <v>1.3214404</v>
      </c>
      <c r="AF57" s="74">
        <v>5.5519268000000004</v>
      </c>
      <c r="AG57" s="74">
        <v>14.089871</v>
      </c>
      <c r="AH57" s="74">
        <v>32.313657999999997</v>
      </c>
      <c r="AI57" s="74">
        <v>64.676616999999993</v>
      </c>
      <c r="AJ57" s="74">
        <v>138.83588</v>
      </c>
      <c r="AK57" s="74">
        <v>263.73626000000002</v>
      </c>
      <c r="AL57" s="74">
        <v>435.93414000000001</v>
      </c>
      <c r="AM57" s="74">
        <v>747.26368000000002</v>
      </c>
      <c r="AN57" s="74">
        <v>1039.1849999999999</v>
      </c>
      <c r="AO57" s="74">
        <v>1292.2252000000001</v>
      </c>
      <c r="AP57" s="74">
        <v>1732.9843000000001</v>
      </c>
      <c r="AQ57" s="74">
        <v>95.887371000000002</v>
      </c>
      <c r="AR57" s="74">
        <v>140.05431999999999</v>
      </c>
      <c r="AT57" s="86">
        <v>1950</v>
      </c>
      <c r="AU57" s="74">
        <v>0</v>
      </c>
      <c r="AV57" s="74">
        <v>0</v>
      </c>
      <c r="AW57" s="74">
        <v>0</v>
      </c>
      <c r="AX57" s="74">
        <v>0.1812579</v>
      </c>
      <c r="AY57" s="74">
        <v>0.62402500000000005</v>
      </c>
      <c r="AZ57" s="74">
        <v>0.88573959999999996</v>
      </c>
      <c r="BA57" s="74">
        <v>4.5856535000000003</v>
      </c>
      <c r="BB57" s="74">
        <v>11.232348999999999</v>
      </c>
      <c r="BC57" s="74">
        <v>39.868924</v>
      </c>
      <c r="BD57" s="74">
        <v>81.797473999999994</v>
      </c>
      <c r="BE57" s="74">
        <v>160.59226000000001</v>
      </c>
      <c r="BF57" s="74">
        <v>286.13497000000001</v>
      </c>
      <c r="BG57" s="74">
        <v>485.84244000000001</v>
      </c>
      <c r="BH57" s="74">
        <v>717.87185999999997</v>
      </c>
      <c r="BI57" s="74">
        <v>1037.8993</v>
      </c>
      <c r="BJ57" s="74">
        <v>1375.3258000000001</v>
      </c>
      <c r="BK57" s="74">
        <v>1645.0617</v>
      </c>
      <c r="BL57" s="74">
        <v>2062.5</v>
      </c>
      <c r="BM57" s="74">
        <v>140.23011</v>
      </c>
      <c r="BN57" s="74">
        <v>208.60158000000001</v>
      </c>
      <c r="BP57" s="86">
        <v>1950</v>
      </c>
    </row>
    <row r="58" spans="2:68">
      <c r="B58" s="86">
        <v>1951</v>
      </c>
      <c r="C58" s="74">
        <v>0.20916129999999999</v>
      </c>
      <c r="D58" s="74">
        <v>0</v>
      </c>
      <c r="E58" s="74">
        <v>0</v>
      </c>
      <c r="F58" s="74">
        <v>0</v>
      </c>
      <c r="G58" s="74">
        <v>1.2099214</v>
      </c>
      <c r="H58" s="74">
        <v>3.3500838000000002</v>
      </c>
      <c r="I58" s="74">
        <v>9.2535471999999999</v>
      </c>
      <c r="J58" s="74">
        <v>19.307386000000001</v>
      </c>
      <c r="K58" s="74">
        <v>60.860793999999999</v>
      </c>
      <c r="L58" s="74">
        <v>148.31980999999999</v>
      </c>
      <c r="M58" s="74">
        <v>273.09237000000002</v>
      </c>
      <c r="N58" s="74">
        <v>494.68353999999999</v>
      </c>
      <c r="O58" s="74">
        <v>756.59001999999998</v>
      </c>
      <c r="P58" s="74">
        <v>1147.7795000000001</v>
      </c>
      <c r="Q58" s="74">
        <v>1497.7168999999999</v>
      </c>
      <c r="R58" s="74">
        <v>1992.2027</v>
      </c>
      <c r="S58" s="74">
        <v>2236.7491</v>
      </c>
      <c r="T58" s="74">
        <v>3068.7022999999999</v>
      </c>
      <c r="U58" s="74">
        <v>199.37935999999999</v>
      </c>
      <c r="V58" s="74">
        <v>316.43324000000001</v>
      </c>
      <c r="X58" s="86">
        <v>1951</v>
      </c>
      <c r="Y58" s="74">
        <v>0.219106</v>
      </c>
      <c r="Z58" s="74">
        <v>0</v>
      </c>
      <c r="AA58" s="74">
        <v>0.3359086</v>
      </c>
      <c r="AB58" s="74">
        <v>0</v>
      </c>
      <c r="AC58" s="74">
        <v>0.64205460000000003</v>
      </c>
      <c r="AD58" s="74">
        <v>0.59329580000000004</v>
      </c>
      <c r="AE58" s="74">
        <v>2.5461488999999999</v>
      </c>
      <c r="AF58" s="74">
        <v>5.7197331</v>
      </c>
      <c r="AG58" s="74">
        <v>12.087911999999999</v>
      </c>
      <c r="AH58" s="74">
        <v>35.668790000000001</v>
      </c>
      <c r="AI58" s="74">
        <v>69.289226999999997</v>
      </c>
      <c r="AJ58" s="74">
        <v>164.93384</v>
      </c>
      <c r="AK58" s="74">
        <v>246.92018999999999</v>
      </c>
      <c r="AL58" s="74">
        <v>460.79111999999998</v>
      </c>
      <c r="AM58" s="74">
        <v>742.15033000000005</v>
      </c>
      <c r="AN58" s="74">
        <v>1152.6718000000001</v>
      </c>
      <c r="AO58" s="74">
        <v>1498.7012999999999</v>
      </c>
      <c r="AP58" s="74">
        <v>2275.5102000000002</v>
      </c>
      <c r="AQ58" s="74">
        <v>104.03071</v>
      </c>
      <c r="AR58" s="74">
        <v>155.85310000000001</v>
      </c>
      <c r="AT58" s="86">
        <v>1951</v>
      </c>
      <c r="AU58" s="74">
        <v>0.21401819999999999</v>
      </c>
      <c r="AV58" s="74">
        <v>0</v>
      </c>
      <c r="AW58" s="74">
        <v>0.1650982</v>
      </c>
      <c r="AX58" s="74">
        <v>0</v>
      </c>
      <c r="AY58" s="74">
        <v>0.93443390000000004</v>
      </c>
      <c r="AZ58" s="74">
        <v>2.0135193</v>
      </c>
      <c r="BA58" s="74">
        <v>5.9523809999999999</v>
      </c>
      <c r="BB58" s="74">
        <v>12.636505</v>
      </c>
      <c r="BC58" s="74">
        <v>37.517532000000003</v>
      </c>
      <c r="BD58" s="74">
        <v>94.660194000000004</v>
      </c>
      <c r="BE58" s="74">
        <v>171.28182000000001</v>
      </c>
      <c r="BF58" s="74">
        <v>324.12612999999999</v>
      </c>
      <c r="BG58" s="74">
        <v>495.89040999999997</v>
      </c>
      <c r="BH58" s="74">
        <v>787.40444000000002</v>
      </c>
      <c r="BI58" s="74">
        <v>1085.6252999999999</v>
      </c>
      <c r="BJ58" s="74">
        <v>1521.4041</v>
      </c>
      <c r="BK58" s="74">
        <v>1811.3771999999999</v>
      </c>
      <c r="BL58" s="74">
        <v>2593.2721999999999</v>
      </c>
      <c r="BM58" s="74">
        <v>152.19018</v>
      </c>
      <c r="BN58" s="74">
        <v>230.76651000000001</v>
      </c>
      <c r="BP58" s="86">
        <v>1951</v>
      </c>
    </row>
    <row r="59" spans="2:68">
      <c r="B59" s="86">
        <v>1952</v>
      </c>
      <c r="C59" s="74">
        <v>0.20881189999999999</v>
      </c>
      <c r="D59" s="74">
        <v>0</v>
      </c>
      <c r="E59" s="74">
        <v>0</v>
      </c>
      <c r="F59" s="74">
        <v>0.34867500000000001</v>
      </c>
      <c r="G59" s="74">
        <v>1.211754</v>
      </c>
      <c r="H59" s="74">
        <v>1.6397923000000001</v>
      </c>
      <c r="I59" s="74">
        <v>6.1728395000000003</v>
      </c>
      <c r="J59" s="74">
        <v>24.176487999999999</v>
      </c>
      <c r="K59" s="74">
        <v>62.601362000000002</v>
      </c>
      <c r="L59" s="74">
        <v>152.8972</v>
      </c>
      <c r="M59" s="74">
        <v>308.86185999999998</v>
      </c>
      <c r="N59" s="74">
        <v>547.67975999999999</v>
      </c>
      <c r="O59" s="74">
        <v>858.56353999999999</v>
      </c>
      <c r="P59" s="74">
        <v>1255.7792999999999</v>
      </c>
      <c r="Q59" s="74">
        <v>1579.0055</v>
      </c>
      <c r="R59" s="74">
        <v>2025.0482</v>
      </c>
      <c r="S59" s="74">
        <v>2556.3380000000002</v>
      </c>
      <c r="T59" s="74">
        <v>3183.2060999999999</v>
      </c>
      <c r="U59" s="74">
        <v>214.08314999999999</v>
      </c>
      <c r="V59" s="74">
        <v>340.74329</v>
      </c>
      <c r="X59" s="86">
        <v>1952</v>
      </c>
      <c r="Y59" s="74">
        <v>0.21862699999999999</v>
      </c>
      <c r="Z59" s="74">
        <v>0.251004</v>
      </c>
      <c r="AA59" s="74">
        <v>0</v>
      </c>
      <c r="AB59" s="74">
        <v>0</v>
      </c>
      <c r="AC59" s="74">
        <v>0</v>
      </c>
      <c r="AD59" s="74">
        <v>0.88809950000000004</v>
      </c>
      <c r="AE59" s="74">
        <v>1.8518519</v>
      </c>
      <c r="AF59" s="74">
        <v>5.9430715999999997</v>
      </c>
      <c r="AG59" s="74">
        <v>15.156855999999999</v>
      </c>
      <c r="AH59" s="74">
        <v>41.45937</v>
      </c>
      <c r="AI59" s="74">
        <v>73.138298000000006</v>
      </c>
      <c r="AJ59" s="74">
        <v>144.88636</v>
      </c>
      <c r="AK59" s="74">
        <v>293.65904</v>
      </c>
      <c r="AL59" s="74">
        <v>526.77376000000004</v>
      </c>
      <c r="AM59" s="74">
        <v>809.91736000000003</v>
      </c>
      <c r="AN59" s="74">
        <v>1194.9404999999999</v>
      </c>
      <c r="AO59" s="74">
        <v>1629.1559999999999</v>
      </c>
      <c r="AP59" s="74">
        <v>2340</v>
      </c>
      <c r="AQ59" s="74">
        <v>112.24466</v>
      </c>
      <c r="AR59" s="74">
        <v>166.40244999999999</v>
      </c>
      <c r="AT59" s="86">
        <v>1952</v>
      </c>
      <c r="AU59" s="74">
        <v>0.21360670000000001</v>
      </c>
      <c r="AV59" s="74">
        <v>0.1227596</v>
      </c>
      <c r="AW59" s="74">
        <v>0</v>
      </c>
      <c r="AX59" s="74">
        <v>0.17841209999999999</v>
      </c>
      <c r="AY59" s="74">
        <v>0.63101439999999998</v>
      </c>
      <c r="AZ59" s="74">
        <v>1.2789541</v>
      </c>
      <c r="BA59" s="74">
        <v>4.0650407</v>
      </c>
      <c r="BB59" s="74">
        <v>15.216723</v>
      </c>
      <c r="BC59" s="74">
        <v>39.864865000000002</v>
      </c>
      <c r="BD59" s="74">
        <v>100.05897</v>
      </c>
      <c r="BE59" s="74">
        <v>192.18956</v>
      </c>
      <c r="BF59" s="74">
        <v>338.81659999999999</v>
      </c>
      <c r="BG59" s="74">
        <v>567.48794999999996</v>
      </c>
      <c r="BH59" s="74">
        <v>871.60494000000006</v>
      </c>
      <c r="BI59" s="74">
        <v>1158.9768999999999</v>
      </c>
      <c r="BJ59" s="74">
        <v>1556.6750999999999</v>
      </c>
      <c r="BK59" s="74">
        <v>2019.2592999999999</v>
      </c>
      <c r="BL59" s="74">
        <v>2673.7159999999999</v>
      </c>
      <c r="BM59" s="74">
        <v>163.80477999999999</v>
      </c>
      <c r="BN59" s="74">
        <v>247.46001000000001</v>
      </c>
      <c r="BP59" s="86">
        <v>1952</v>
      </c>
    </row>
    <row r="60" spans="2:68">
      <c r="B60" s="86">
        <v>1953</v>
      </c>
      <c r="C60" s="74">
        <v>0.2047921</v>
      </c>
      <c r="D60" s="74">
        <v>0</v>
      </c>
      <c r="E60" s="74">
        <v>0</v>
      </c>
      <c r="F60" s="74">
        <v>0</v>
      </c>
      <c r="G60" s="74">
        <v>0.93662190000000001</v>
      </c>
      <c r="H60" s="74">
        <v>1.0887316</v>
      </c>
      <c r="I60" s="74">
        <v>8.1944052000000003</v>
      </c>
      <c r="J60" s="74">
        <v>25.274056000000002</v>
      </c>
      <c r="K60" s="74">
        <v>67.298578000000006</v>
      </c>
      <c r="L60" s="74">
        <v>135.50725</v>
      </c>
      <c r="M60" s="74">
        <v>304.90404999999998</v>
      </c>
      <c r="N60" s="74">
        <v>526.52855</v>
      </c>
      <c r="O60" s="74">
        <v>829.65821000000005</v>
      </c>
      <c r="P60" s="74">
        <v>1143.0625</v>
      </c>
      <c r="Q60" s="74">
        <v>1651.1878999999999</v>
      </c>
      <c r="R60" s="74">
        <v>2157.3033999999998</v>
      </c>
      <c r="S60" s="74">
        <v>2535.4609999999998</v>
      </c>
      <c r="T60" s="74">
        <v>3170.3703999999998</v>
      </c>
      <c r="U60" s="74">
        <v>210.25859</v>
      </c>
      <c r="V60" s="74">
        <v>338.86880000000002</v>
      </c>
      <c r="X60" s="86">
        <v>1953</v>
      </c>
      <c r="Y60" s="74">
        <v>0</v>
      </c>
      <c r="Z60" s="74">
        <v>0</v>
      </c>
      <c r="AA60" s="74">
        <v>0</v>
      </c>
      <c r="AB60" s="74">
        <v>0.35676059999999998</v>
      </c>
      <c r="AC60" s="74">
        <v>0.33932810000000002</v>
      </c>
      <c r="AD60" s="74">
        <v>0</v>
      </c>
      <c r="AE60" s="74">
        <v>2.3902002000000002</v>
      </c>
      <c r="AF60" s="74">
        <v>4.6904314999999999</v>
      </c>
      <c r="AG60" s="74">
        <v>13.342456</v>
      </c>
      <c r="AH60" s="74">
        <v>34.122841999999999</v>
      </c>
      <c r="AI60" s="74">
        <v>71.491614999999996</v>
      </c>
      <c r="AJ60" s="74">
        <v>152.35848999999999</v>
      </c>
      <c r="AK60" s="74">
        <v>297.13114999999999</v>
      </c>
      <c r="AL60" s="74">
        <v>492.62347999999997</v>
      </c>
      <c r="AM60" s="74">
        <v>835.56746999999996</v>
      </c>
      <c r="AN60" s="74">
        <v>1184.0228</v>
      </c>
      <c r="AO60" s="74">
        <v>1751.269</v>
      </c>
      <c r="AP60" s="74">
        <v>2375.5868999999998</v>
      </c>
      <c r="AQ60" s="74">
        <v>113.5617</v>
      </c>
      <c r="AR60" s="74">
        <v>167.98452</v>
      </c>
      <c r="AT60" s="86">
        <v>1953</v>
      </c>
      <c r="AU60" s="74">
        <v>0.10462440000000001</v>
      </c>
      <c r="AV60" s="74">
        <v>0</v>
      </c>
      <c r="AW60" s="74">
        <v>0</v>
      </c>
      <c r="AX60" s="74">
        <v>0.17439830000000001</v>
      </c>
      <c r="AY60" s="74">
        <v>0.6504065</v>
      </c>
      <c r="AZ60" s="74">
        <v>0.56810110000000003</v>
      </c>
      <c r="BA60" s="74">
        <v>5.373221</v>
      </c>
      <c r="BB60" s="74">
        <v>15.118790000000001</v>
      </c>
      <c r="BC60" s="74">
        <v>41.392904000000001</v>
      </c>
      <c r="BD60" s="74">
        <v>87.411922000000004</v>
      </c>
      <c r="BE60" s="74">
        <v>190.19735</v>
      </c>
      <c r="BF60" s="74">
        <v>333.00805000000003</v>
      </c>
      <c r="BG60" s="74">
        <v>553.63780999999994</v>
      </c>
      <c r="BH60" s="74">
        <v>799.32203000000004</v>
      </c>
      <c r="BI60" s="74">
        <v>1204.8900000000001</v>
      </c>
      <c r="BJ60" s="74">
        <v>1604.8583000000001</v>
      </c>
      <c r="BK60" s="74">
        <v>2078.4023999999999</v>
      </c>
      <c r="BL60" s="74">
        <v>2683.9079999999999</v>
      </c>
      <c r="BM60" s="74">
        <v>162.5129</v>
      </c>
      <c r="BN60" s="74">
        <v>247.09696</v>
      </c>
      <c r="BP60" s="86">
        <v>1953</v>
      </c>
    </row>
    <row r="61" spans="2:68">
      <c r="B61" s="86">
        <v>1954</v>
      </c>
      <c r="C61" s="74">
        <v>0.40160639999999997</v>
      </c>
      <c r="D61" s="74">
        <v>0</v>
      </c>
      <c r="E61" s="74">
        <v>0</v>
      </c>
      <c r="F61" s="74">
        <v>0.33134530000000001</v>
      </c>
      <c r="G61" s="74">
        <v>1.2841091</v>
      </c>
      <c r="H61" s="74">
        <v>1.6375546000000001</v>
      </c>
      <c r="I61" s="74">
        <v>8.7503417999999993</v>
      </c>
      <c r="J61" s="74">
        <v>21.026592000000001</v>
      </c>
      <c r="K61" s="74">
        <v>62.230437000000002</v>
      </c>
      <c r="L61" s="74">
        <v>151.24868000000001</v>
      </c>
      <c r="M61" s="74">
        <v>297.91667000000001</v>
      </c>
      <c r="N61" s="74">
        <v>513.75688000000002</v>
      </c>
      <c r="O61" s="74">
        <v>776.29381999999998</v>
      </c>
      <c r="P61" s="74">
        <v>1232.5905</v>
      </c>
      <c r="Q61" s="74">
        <v>1792.6702</v>
      </c>
      <c r="R61" s="74">
        <v>2267.3993</v>
      </c>
      <c r="S61" s="74">
        <v>2678.4452000000001</v>
      </c>
      <c r="T61" s="74">
        <v>3500</v>
      </c>
      <c r="U61" s="74">
        <v>216.66923</v>
      </c>
      <c r="V61" s="74">
        <v>353.68732</v>
      </c>
      <c r="X61" s="86">
        <v>1954</v>
      </c>
      <c r="Y61" s="74">
        <v>0</v>
      </c>
      <c r="Z61" s="74">
        <v>0</v>
      </c>
      <c r="AA61" s="74">
        <v>0</v>
      </c>
      <c r="AB61" s="74">
        <v>0</v>
      </c>
      <c r="AC61" s="74">
        <v>0.34782610000000003</v>
      </c>
      <c r="AD61" s="74">
        <v>0.89472110000000005</v>
      </c>
      <c r="AE61" s="74">
        <v>1.7406440000000001</v>
      </c>
      <c r="AF61" s="74">
        <v>6.0088552000000002</v>
      </c>
      <c r="AG61" s="74">
        <v>11.83432</v>
      </c>
      <c r="AH61" s="74">
        <v>31.116296999999999</v>
      </c>
      <c r="AI61" s="74">
        <v>71.585419000000002</v>
      </c>
      <c r="AJ61" s="74">
        <v>149.5283</v>
      </c>
      <c r="AK61" s="74">
        <v>289.26038999999997</v>
      </c>
      <c r="AL61" s="74">
        <v>517.96777999999995</v>
      </c>
      <c r="AM61" s="74">
        <v>856.27178000000004</v>
      </c>
      <c r="AN61" s="74">
        <v>1195.0887</v>
      </c>
      <c r="AO61" s="74">
        <v>1732.5</v>
      </c>
      <c r="AP61" s="74">
        <v>2531.25</v>
      </c>
      <c r="AQ61" s="74">
        <v>116.00306</v>
      </c>
      <c r="AR61" s="74">
        <v>170.95354</v>
      </c>
      <c r="AT61" s="86">
        <v>1954</v>
      </c>
      <c r="AU61" s="74">
        <v>0.20502310000000001</v>
      </c>
      <c r="AV61" s="74">
        <v>0</v>
      </c>
      <c r="AW61" s="74">
        <v>0</v>
      </c>
      <c r="AX61" s="74">
        <v>0.1690046</v>
      </c>
      <c r="AY61" s="74">
        <v>0.83472449999999998</v>
      </c>
      <c r="AZ61" s="74">
        <v>1.2825994000000001</v>
      </c>
      <c r="BA61" s="74">
        <v>5.3490991000000001</v>
      </c>
      <c r="BB61" s="74">
        <v>13.602251000000001</v>
      </c>
      <c r="BC61" s="74">
        <v>37.849873000000002</v>
      </c>
      <c r="BD61" s="74">
        <v>94.200221999999997</v>
      </c>
      <c r="BE61" s="74">
        <v>187.72718</v>
      </c>
      <c r="BF61" s="74">
        <v>326.29279000000002</v>
      </c>
      <c r="BG61" s="74">
        <v>521.34712000000002</v>
      </c>
      <c r="BH61" s="74">
        <v>854.42623000000003</v>
      </c>
      <c r="BI61" s="74">
        <v>1281.5026</v>
      </c>
      <c r="BJ61" s="74">
        <v>1652.8538000000001</v>
      </c>
      <c r="BK61" s="74">
        <v>2124.451</v>
      </c>
      <c r="BL61" s="74">
        <v>2903.8462</v>
      </c>
      <c r="BM61" s="74">
        <v>166.92816999999999</v>
      </c>
      <c r="BN61" s="74">
        <v>254.90073000000001</v>
      </c>
      <c r="BP61" s="86">
        <v>1954</v>
      </c>
    </row>
    <row r="62" spans="2:68">
      <c r="B62" s="86">
        <v>1955</v>
      </c>
      <c r="C62" s="74">
        <v>0</v>
      </c>
      <c r="D62" s="74">
        <v>0</v>
      </c>
      <c r="E62" s="74">
        <v>0</v>
      </c>
      <c r="F62" s="74">
        <v>0.31857279999999999</v>
      </c>
      <c r="G62" s="74">
        <v>0.97150259999999999</v>
      </c>
      <c r="H62" s="74">
        <v>0.54392169999999995</v>
      </c>
      <c r="I62" s="74">
        <v>9.2986184999999999</v>
      </c>
      <c r="J62" s="74">
        <v>22.085889999999999</v>
      </c>
      <c r="K62" s="74">
        <v>63.176895000000002</v>
      </c>
      <c r="L62" s="74">
        <v>148.52841000000001</v>
      </c>
      <c r="M62" s="74">
        <v>314.99592999999999</v>
      </c>
      <c r="N62" s="74">
        <v>543.81694000000005</v>
      </c>
      <c r="O62" s="74">
        <v>838.58267999999998</v>
      </c>
      <c r="P62" s="74">
        <v>1300.6093000000001</v>
      </c>
      <c r="Q62" s="74">
        <v>1837.7551000000001</v>
      </c>
      <c r="R62" s="74">
        <v>2169.3121999999998</v>
      </c>
      <c r="S62" s="74">
        <v>2799.2957999999999</v>
      </c>
      <c r="T62" s="74">
        <v>3664.3357000000001</v>
      </c>
      <c r="U62" s="74">
        <v>223.54659000000001</v>
      </c>
      <c r="V62" s="74">
        <v>364.4579</v>
      </c>
      <c r="X62" s="86">
        <v>1955</v>
      </c>
      <c r="Y62" s="74">
        <v>0</v>
      </c>
      <c r="Z62" s="74">
        <v>0</v>
      </c>
      <c r="AA62" s="74">
        <v>0</v>
      </c>
      <c r="AB62" s="74">
        <v>0</v>
      </c>
      <c r="AC62" s="74">
        <v>0.70397750000000003</v>
      </c>
      <c r="AD62" s="74">
        <v>0.30066150000000003</v>
      </c>
      <c r="AE62" s="74">
        <v>1.9768427</v>
      </c>
      <c r="AF62" s="74">
        <v>4.1061275999999998</v>
      </c>
      <c r="AG62" s="74">
        <v>11.089987000000001</v>
      </c>
      <c r="AH62" s="74">
        <v>36.185450000000003</v>
      </c>
      <c r="AI62" s="74">
        <v>71.147970000000001</v>
      </c>
      <c r="AJ62" s="74">
        <v>139.93491</v>
      </c>
      <c r="AK62" s="74">
        <v>312.06029999999998</v>
      </c>
      <c r="AL62" s="74">
        <v>535.54217000000006</v>
      </c>
      <c r="AM62" s="74">
        <v>871.21212000000003</v>
      </c>
      <c r="AN62" s="74">
        <v>1242.5422000000001</v>
      </c>
      <c r="AO62" s="74">
        <v>1711.4914000000001</v>
      </c>
      <c r="AP62" s="74">
        <v>2459.2275</v>
      </c>
      <c r="AQ62" s="74">
        <v>118.72166</v>
      </c>
      <c r="AR62" s="74">
        <v>172.57908</v>
      </c>
      <c r="AT62" s="86">
        <v>1955</v>
      </c>
      <c r="AU62" s="74">
        <v>0</v>
      </c>
      <c r="AV62" s="74">
        <v>0</v>
      </c>
      <c r="AW62" s="74">
        <v>0</v>
      </c>
      <c r="AX62" s="74">
        <v>0.1630258</v>
      </c>
      <c r="AY62" s="74">
        <v>0.84331250000000002</v>
      </c>
      <c r="AZ62" s="74">
        <v>0.42838779999999999</v>
      </c>
      <c r="BA62" s="74">
        <v>5.7494867000000003</v>
      </c>
      <c r="BB62" s="74">
        <v>13.227513</v>
      </c>
      <c r="BC62" s="74">
        <v>37.808641999999999</v>
      </c>
      <c r="BD62" s="74">
        <v>95.067265000000006</v>
      </c>
      <c r="BE62" s="74">
        <v>197.26026999999999</v>
      </c>
      <c r="BF62" s="74">
        <v>337.2176</v>
      </c>
      <c r="BG62" s="74">
        <v>560.50954999999999</v>
      </c>
      <c r="BH62" s="74">
        <v>895.76027999999997</v>
      </c>
      <c r="BI62" s="74">
        <v>1308.1180999999999</v>
      </c>
      <c r="BJ62" s="74">
        <v>1635.2764999999999</v>
      </c>
      <c r="BK62" s="74">
        <v>2157.2872000000002</v>
      </c>
      <c r="BL62" s="74">
        <v>2917.5531999999998</v>
      </c>
      <c r="BM62" s="74">
        <v>171.77734000000001</v>
      </c>
      <c r="BN62" s="74">
        <v>260.35284999999999</v>
      </c>
      <c r="BP62" s="86">
        <v>1955</v>
      </c>
    </row>
    <row r="63" spans="2:68">
      <c r="B63" s="86">
        <v>1956</v>
      </c>
      <c r="C63" s="74">
        <v>0</v>
      </c>
      <c r="D63" s="74">
        <v>0</v>
      </c>
      <c r="E63" s="74">
        <v>0</v>
      </c>
      <c r="F63" s="74">
        <v>0</v>
      </c>
      <c r="G63" s="74">
        <v>0.32071840000000001</v>
      </c>
      <c r="H63" s="74">
        <v>1.8959912999999999</v>
      </c>
      <c r="I63" s="74">
        <v>6.5223063000000003</v>
      </c>
      <c r="J63" s="74">
        <v>25.966362</v>
      </c>
      <c r="K63" s="74">
        <v>74.910820000000001</v>
      </c>
      <c r="L63" s="74">
        <v>148.66667000000001</v>
      </c>
      <c r="M63" s="74">
        <v>312.97104000000002</v>
      </c>
      <c r="N63" s="74">
        <v>566.61924999999997</v>
      </c>
      <c r="O63" s="74">
        <v>903.49887000000001</v>
      </c>
      <c r="P63" s="74">
        <v>1321.8085000000001</v>
      </c>
      <c r="Q63" s="74">
        <v>1852.4752000000001</v>
      </c>
      <c r="R63" s="74">
        <v>2391.5254</v>
      </c>
      <c r="S63" s="74">
        <v>3220.2797</v>
      </c>
      <c r="T63" s="74">
        <v>4006.8027000000002</v>
      </c>
      <c r="U63" s="74">
        <v>234.17085</v>
      </c>
      <c r="V63" s="74">
        <v>388.29077000000001</v>
      </c>
      <c r="X63" s="86">
        <v>1956</v>
      </c>
      <c r="Y63" s="74">
        <v>0</v>
      </c>
      <c r="Z63" s="74">
        <v>0</v>
      </c>
      <c r="AA63" s="74">
        <v>0</v>
      </c>
      <c r="AB63" s="74">
        <v>0</v>
      </c>
      <c r="AC63" s="74">
        <v>0.35248499999999999</v>
      </c>
      <c r="AD63" s="74">
        <v>1.2091898000000001</v>
      </c>
      <c r="AE63" s="74">
        <v>1.9646364999999999</v>
      </c>
      <c r="AF63" s="74">
        <v>6.4259485999999999</v>
      </c>
      <c r="AG63" s="74">
        <v>8.6848635000000005</v>
      </c>
      <c r="AH63" s="74">
        <v>38.195708000000003</v>
      </c>
      <c r="AI63" s="74">
        <v>69.797500999999997</v>
      </c>
      <c r="AJ63" s="74">
        <v>142.39779999999999</v>
      </c>
      <c r="AK63" s="74">
        <v>305.92925000000002</v>
      </c>
      <c r="AL63" s="74">
        <v>552.55431999999996</v>
      </c>
      <c r="AM63" s="74">
        <v>877.94955000000004</v>
      </c>
      <c r="AN63" s="74">
        <v>1350.2474999999999</v>
      </c>
      <c r="AO63" s="74">
        <v>2116.1136999999999</v>
      </c>
      <c r="AP63" s="74">
        <v>2816.6667000000002</v>
      </c>
      <c r="AQ63" s="74">
        <v>127.58360999999999</v>
      </c>
      <c r="AR63" s="74">
        <v>187.99773999999999</v>
      </c>
      <c r="AT63" s="86">
        <v>1956</v>
      </c>
      <c r="AU63" s="74">
        <v>0</v>
      </c>
      <c r="AV63" s="74">
        <v>0</v>
      </c>
      <c r="AW63" s="74">
        <v>0</v>
      </c>
      <c r="AX63" s="74">
        <v>0</v>
      </c>
      <c r="AY63" s="74">
        <v>0.33585219999999999</v>
      </c>
      <c r="AZ63" s="74">
        <v>1.5714286</v>
      </c>
      <c r="BA63" s="74">
        <v>4.3266631000000002</v>
      </c>
      <c r="BB63" s="74">
        <v>16.373742</v>
      </c>
      <c r="BC63" s="74">
        <v>42.501517999999997</v>
      </c>
      <c r="BD63" s="74">
        <v>95.842754999999997</v>
      </c>
      <c r="BE63" s="74">
        <v>196.40644</v>
      </c>
      <c r="BF63" s="74">
        <v>351.14326</v>
      </c>
      <c r="BG63" s="74">
        <v>586.13390000000004</v>
      </c>
      <c r="BH63" s="74">
        <v>913.31461999999999</v>
      </c>
      <c r="BI63" s="74">
        <v>1317.5525</v>
      </c>
      <c r="BJ63" s="74">
        <v>1789.6995999999999</v>
      </c>
      <c r="BK63" s="74">
        <v>2562.1469000000002</v>
      </c>
      <c r="BL63" s="74">
        <v>3268.7339000000002</v>
      </c>
      <c r="BM63" s="74">
        <v>181.59249</v>
      </c>
      <c r="BN63" s="74">
        <v>279.42773999999997</v>
      </c>
      <c r="BP63" s="86">
        <v>1956</v>
      </c>
    </row>
    <row r="64" spans="2:68">
      <c r="B64" s="86">
        <v>1957</v>
      </c>
      <c r="C64" s="74">
        <v>0</v>
      </c>
      <c r="D64" s="74">
        <v>0</v>
      </c>
      <c r="E64" s="74">
        <v>0</v>
      </c>
      <c r="F64" s="74">
        <v>0</v>
      </c>
      <c r="G64" s="74">
        <v>0.31446540000000001</v>
      </c>
      <c r="H64" s="74">
        <v>3.3012380000000001</v>
      </c>
      <c r="I64" s="74">
        <v>8.2815735000000004</v>
      </c>
      <c r="J64" s="74">
        <v>24.417943999999999</v>
      </c>
      <c r="K64" s="74">
        <v>59.347180999999999</v>
      </c>
      <c r="L64" s="74">
        <v>158.30366000000001</v>
      </c>
      <c r="M64" s="74">
        <v>302.42401000000001</v>
      </c>
      <c r="N64" s="74">
        <v>557.76340000000005</v>
      </c>
      <c r="O64" s="74">
        <v>850.90702999999996</v>
      </c>
      <c r="P64" s="74">
        <v>1269.1052</v>
      </c>
      <c r="Q64" s="74">
        <v>1744.7217000000001</v>
      </c>
      <c r="R64" s="74">
        <v>2233.1691000000001</v>
      </c>
      <c r="S64" s="74">
        <v>2635.7388000000001</v>
      </c>
      <c r="T64" s="74">
        <v>3648.2759000000001</v>
      </c>
      <c r="U64" s="74">
        <v>219.79395</v>
      </c>
      <c r="V64" s="74">
        <v>360.03174000000001</v>
      </c>
      <c r="X64" s="86">
        <v>1957</v>
      </c>
      <c r="Y64" s="74">
        <v>0</v>
      </c>
      <c r="Z64" s="74">
        <v>0</v>
      </c>
      <c r="AA64" s="74">
        <v>0</v>
      </c>
      <c r="AB64" s="74">
        <v>0.30883260000000001</v>
      </c>
      <c r="AC64" s="74">
        <v>0</v>
      </c>
      <c r="AD64" s="74">
        <v>0.30674849999999998</v>
      </c>
      <c r="AE64" s="74">
        <v>1.9602352000000001</v>
      </c>
      <c r="AF64" s="74">
        <v>4.7435517000000003</v>
      </c>
      <c r="AG64" s="74">
        <v>18.700184</v>
      </c>
      <c r="AH64" s="74">
        <v>36.452857000000002</v>
      </c>
      <c r="AI64" s="74">
        <v>67.283430999999993</v>
      </c>
      <c r="AJ64" s="74">
        <v>158.39782</v>
      </c>
      <c r="AK64" s="74">
        <v>265.53953000000001</v>
      </c>
      <c r="AL64" s="74">
        <v>544.93742999999995</v>
      </c>
      <c r="AM64" s="74">
        <v>931.92488000000003</v>
      </c>
      <c r="AN64" s="74">
        <v>1367.9809</v>
      </c>
      <c r="AO64" s="74">
        <v>1935.3349000000001</v>
      </c>
      <c r="AP64" s="74">
        <v>2680.3279000000002</v>
      </c>
      <c r="AQ64" s="74">
        <v>126.48437</v>
      </c>
      <c r="AR64" s="74">
        <v>184.43979999999999</v>
      </c>
      <c r="AT64" s="86">
        <v>1957</v>
      </c>
      <c r="AU64" s="74">
        <v>0</v>
      </c>
      <c r="AV64" s="74">
        <v>0</v>
      </c>
      <c r="AW64" s="74">
        <v>0</v>
      </c>
      <c r="AX64" s="74">
        <v>0.15057970000000001</v>
      </c>
      <c r="AY64" s="74">
        <v>0.16374649999999999</v>
      </c>
      <c r="AZ64" s="74">
        <v>1.8854242000000001</v>
      </c>
      <c r="BA64" s="74">
        <v>5.2454606999999998</v>
      </c>
      <c r="BB64" s="74">
        <v>14.793328000000001</v>
      </c>
      <c r="BC64" s="74">
        <v>39.354644</v>
      </c>
      <c r="BD64" s="74">
        <v>99.798047999999994</v>
      </c>
      <c r="BE64" s="74">
        <v>190.07434000000001</v>
      </c>
      <c r="BF64" s="74">
        <v>356.56959000000001</v>
      </c>
      <c r="BG64" s="74">
        <v>539.07285000000002</v>
      </c>
      <c r="BH64" s="74">
        <v>882.03101000000004</v>
      </c>
      <c r="BI64" s="74">
        <v>1296.9828</v>
      </c>
      <c r="BJ64" s="74">
        <v>1732.3651</v>
      </c>
      <c r="BK64" s="74">
        <v>2216.8508000000002</v>
      </c>
      <c r="BL64" s="74">
        <v>3041.1311000000001</v>
      </c>
      <c r="BM64" s="74">
        <v>173.74121</v>
      </c>
      <c r="BN64" s="74">
        <v>265.00914999999998</v>
      </c>
      <c r="BP64" s="86">
        <v>1957</v>
      </c>
    </row>
    <row r="65" spans="2:68">
      <c r="B65" s="87">
        <v>1958</v>
      </c>
      <c r="C65" s="74">
        <v>0</v>
      </c>
      <c r="D65" s="74">
        <v>0</v>
      </c>
      <c r="E65" s="74">
        <v>0</v>
      </c>
      <c r="F65" s="74">
        <v>0</v>
      </c>
      <c r="G65" s="74">
        <v>0.61996280000000004</v>
      </c>
      <c r="H65" s="74">
        <v>1.9846895</v>
      </c>
      <c r="I65" s="74">
        <v>9.2711821000000008</v>
      </c>
      <c r="J65" s="74">
        <v>28.625954</v>
      </c>
      <c r="K65" s="74">
        <v>70.122865000000004</v>
      </c>
      <c r="L65" s="74">
        <v>163.77405999999999</v>
      </c>
      <c r="M65" s="74">
        <v>328.11335000000003</v>
      </c>
      <c r="N65" s="74">
        <v>551.47392000000002</v>
      </c>
      <c r="O65" s="74">
        <v>891.19461999999999</v>
      </c>
      <c r="P65" s="74">
        <v>1284.8761</v>
      </c>
      <c r="Q65" s="74">
        <v>1894.7367999999999</v>
      </c>
      <c r="R65" s="74">
        <v>2385.8521000000001</v>
      </c>
      <c r="S65" s="74">
        <v>2749.1749</v>
      </c>
      <c r="T65" s="74">
        <v>4139.8600999999999</v>
      </c>
      <c r="U65" s="74">
        <v>231.48334</v>
      </c>
      <c r="V65" s="74">
        <v>382.87641000000002</v>
      </c>
      <c r="X65" s="87">
        <v>1958</v>
      </c>
      <c r="Y65" s="74">
        <v>0</v>
      </c>
      <c r="Z65" s="74">
        <v>0</v>
      </c>
      <c r="AA65" s="74">
        <v>0</v>
      </c>
      <c r="AB65" s="74">
        <v>0.29904310000000001</v>
      </c>
      <c r="AC65" s="74">
        <v>0.33068779999999998</v>
      </c>
      <c r="AD65" s="74">
        <v>0.31240240000000002</v>
      </c>
      <c r="AE65" s="74">
        <v>1.1191941999999999</v>
      </c>
      <c r="AF65" s="74">
        <v>5.7142856999999996</v>
      </c>
      <c r="AG65" s="74">
        <v>16.252683000000001</v>
      </c>
      <c r="AH65" s="74">
        <v>35.326087000000001</v>
      </c>
      <c r="AI65" s="74">
        <v>80.455100000000002</v>
      </c>
      <c r="AJ65" s="74">
        <v>177.37557000000001</v>
      </c>
      <c r="AK65" s="74">
        <v>310.46397000000002</v>
      </c>
      <c r="AL65" s="74">
        <v>556.55094999999994</v>
      </c>
      <c r="AM65" s="74">
        <v>934.37733000000003</v>
      </c>
      <c r="AN65" s="74">
        <v>1332.1719000000001</v>
      </c>
      <c r="AO65" s="74">
        <v>1997.807</v>
      </c>
      <c r="AP65" s="74">
        <v>3051.7928000000002</v>
      </c>
      <c r="AQ65" s="74">
        <v>133.05108999999999</v>
      </c>
      <c r="AR65" s="74">
        <v>193.64666</v>
      </c>
      <c r="AT65" s="87">
        <v>1958</v>
      </c>
      <c r="AU65" s="74">
        <v>0</v>
      </c>
      <c r="AV65" s="74">
        <v>0</v>
      </c>
      <c r="AW65" s="74">
        <v>0</v>
      </c>
      <c r="AX65" s="74">
        <v>0.14600669999999999</v>
      </c>
      <c r="AY65" s="74">
        <v>0.48</v>
      </c>
      <c r="AZ65" s="74">
        <v>1.1890605999999999</v>
      </c>
      <c r="BA65" s="74">
        <v>5.3640873999999998</v>
      </c>
      <c r="BB65" s="74">
        <v>17.438616</v>
      </c>
      <c r="BC65" s="74">
        <v>43.49803</v>
      </c>
      <c r="BD65" s="74">
        <v>101.91395</v>
      </c>
      <c r="BE65" s="74">
        <v>209.60529</v>
      </c>
      <c r="BF65" s="74">
        <v>364.21291000000002</v>
      </c>
      <c r="BG65" s="74">
        <v>582.30507</v>
      </c>
      <c r="BH65" s="74">
        <v>893.07228999999995</v>
      </c>
      <c r="BI65" s="74">
        <v>1363.4487999999999</v>
      </c>
      <c r="BJ65" s="74">
        <v>1774.1065000000001</v>
      </c>
      <c r="BK65" s="74">
        <v>2297.7602000000002</v>
      </c>
      <c r="BL65" s="74">
        <v>3446.7004999999999</v>
      </c>
      <c r="BM65" s="74">
        <v>182.82126</v>
      </c>
      <c r="BN65" s="74">
        <v>279.79933</v>
      </c>
      <c r="BP65" s="87">
        <v>1958</v>
      </c>
    </row>
    <row r="66" spans="2:68">
      <c r="B66" s="87">
        <v>1959</v>
      </c>
      <c r="C66" s="74">
        <v>0</v>
      </c>
      <c r="D66" s="74">
        <v>0</v>
      </c>
      <c r="E66" s="74">
        <v>0</v>
      </c>
      <c r="F66" s="74">
        <v>0.27005129999999999</v>
      </c>
      <c r="G66" s="74">
        <v>0.3013864</v>
      </c>
      <c r="H66" s="74">
        <v>1.7366136000000001</v>
      </c>
      <c r="I66" s="74">
        <v>10</v>
      </c>
      <c r="J66" s="74">
        <v>29.442692000000001</v>
      </c>
      <c r="K66" s="74">
        <v>77.016373999999999</v>
      </c>
      <c r="L66" s="74">
        <v>180.89680999999999</v>
      </c>
      <c r="M66" s="74">
        <v>329.72192000000001</v>
      </c>
      <c r="N66" s="74">
        <v>622.29102</v>
      </c>
      <c r="O66" s="74">
        <v>959.57917999999995</v>
      </c>
      <c r="P66" s="74">
        <v>1511.2137</v>
      </c>
      <c r="Q66" s="74">
        <v>1935.886</v>
      </c>
      <c r="R66" s="74">
        <v>2668.7402999999999</v>
      </c>
      <c r="S66" s="74">
        <v>3081.6993000000002</v>
      </c>
      <c r="T66" s="74">
        <v>4258.5033999999996</v>
      </c>
      <c r="U66" s="74">
        <v>252.05700999999999</v>
      </c>
      <c r="V66" s="74">
        <v>415.53352000000001</v>
      </c>
      <c r="X66" s="87">
        <v>1959</v>
      </c>
      <c r="Y66" s="74">
        <v>0</v>
      </c>
      <c r="Z66" s="74">
        <v>0</v>
      </c>
      <c r="AA66" s="74">
        <v>0</v>
      </c>
      <c r="AB66" s="74">
        <v>0.28272550000000002</v>
      </c>
      <c r="AC66" s="74">
        <v>0</v>
      </c>
      <c r="AD66" s="74">
        <v>1.2674270999999999</v>
      </c>
      <c r="AE66" s="74">
        <v>1.3989927</v>
      </c>
      <c r="AF66" s="74">
        <v>4.9792531000000002</v>
      </c>
      <c r="AG66" s="74">
        <v>15.794364</v>
      </c>
      <c r="AH66" s="74">
        <v>42.046936000000002</v>
      </c>
      <c r="AI66" s="74">
        <v>79.215686000000005</v>
      </c>
      <c r="AJ66" s="74">
        <v>160.75438</v>
      </c>
      <c r="AK66" s="74">
        <v>318.24889000000002</v>
      </c>
      <c r="AL66" s="74">
        <v>582.59911999999997</v>
      </c>
      <c r="AM66" s="74">
        <v>992.10337000000004</v>
      </c>
      <c r="AN66" s="74">
        <v>1424.3792000000001</v>
      </c>
      <c r="AO66" s="74">
        <v>2087.8661000000002</v>
      </c>
      <c r="AP66" s="74">
        <v>3116.7314999999999</v>
      </c>
      <c r="AQ66" s="74">
        <v>138.98155</v>
      </c>
      <c r="AR66" s="74">
        <v>201.17466999999999</v>
      </c>
      <c r="AT66" s="87">
        <v>1959</v>
      </c>
      <c r="AU66" s="74">
        <v>0</v>
      </c>
      <c r="AV66" s="74">
        <v>0</v>
      </c>
      <c r="AW66" s="74">
        <v>0</v>
      </c>
      <c r="AX66" s="74">
        <v>0.27624310000000002</v>
      </c>
      <c r="AY66" s="74">
        <v>0.15465509999999999</v>
      </c>
      <c r="AZ66" s="74">
        <v>1.5126305</v>
      </c>
      <c r="BA66" s="74">
        <v>5.8870752</v>
      </c>
      <c r="BB66" s="74">
        <v>17.522576999999998</v>
      </c>
      <c r="BC66" s="74">
        <v>46.728971999999999</v>
      </c>
      <c r="BD66" s="74">
        <v>113.53574</v>
      </c>
      <c r="BE66" s="74">
        <v>209.62586999999999</v>
      </c>
      <c r="BF66" s="74">
        <v>393.27094</v>
      </c>
      <c r="BG66" s="74">
        <v>619.95311000000004</v>
      </c>
      <c r="BH66" s="74">
        <v>1005.102</v>
      </c>
      <c r="BI66" s="74">
        <v>1413.3544999999999</v>
      </c>
      <c r="BJ66" s="74">
        <v>1947.6782000000001</v>
      </c>
      <c r="BK66" s="74">
        <v>2475.7653</v>
      </c>
      <c r="BL66" s="74">
        <v>3532.1781999999998</v>
      </c>
      <c r="BM66" s="74">
        <v>196.10397</v>
      </c>
      <c r="BN66" s="74">
        <v>298.43842000000001</v>
      </c>
      <c r="BP66" s="87">
        <v>1959</v>
      </c>
    </row>
    <row r="67" spans="2:68">
      <c r="B67" s="87">
        <v>1960</v>
      </c>
      <c r="C67" s="74">
        <v>0</v>
      </c>
      <c r="D67" s="74">
        <v>0</v>
      </c>
      <c r="E67" s="74">
        <v>0</v>
      </c>
      <c r="F67" s="74">
        <v>0.25406499999999999</v>
      </c>
      <c r="G67" s="74">
        <v>1.1580775999999999</v>
      </c>
      <c r="H67" s="74">
        <v>2.0497803999999999</v>
      </c>
      <c r="I67" s="74">
        <v>10.794140000000001</v>
      </c>
      <c r="J67" s="74">
        <v>26.950718999999999</v>
      </c>
      <c r="K67" s="74">
        <v>86.393738999999997</v>
      </c>
      <c r="L67" s="74">
        <v>184.96241000000001</v>
      </c>
      <c r="M67" s="74">
        <v>368.80927000000003</v>
      </c>
      <c r="N67" s="74">
        <v>626.02680999999995</v>
      </c>
      <c r="O67" s="74">
        <v>977.88565000000006</v>
      </c>
      <c r="P67" s="74">
        <v>1516.3879999999999</v>
      </c>
      <c r="Q67" s="74">
        <v>2090.2777999999998</v>
      </c>
      <c r="R67" s="74">
        <v>2676.2048</v>
      </c>
      <c r="S67" s="74">
        <v>3294.6707999999999</v>
      </c>
      <c r="T67" s="74">
        <v>4673.2025999999996</v>
      </c>
      <c r="U67" s="74">
        <v>261.73372000000001</v>
      </c>
      <c r="V67" s="74">
        <v>434.81365</v>
      </c>
      <c r="X67" s="87">
        <v>1960</v>
      </c>
      <c r="Y67" s="74">
        <v>0</v>
      </c>
      <c r="Z67" s="74">
        <v>0</v>
      </c>
      <c r="AA67" s="74">
        <v>0</v>
      </c>
      <c r="AB67" s="74">
        <v>0.53276509999999999</v>
      </c>
      <c r="AC67" s="74">
        <v>0.92478419999999995</v>
      </c>
      <c r="AD67" s="74">
        <v>1.5984655000000001</v>
      </c>
      <c r="AE67" s="74">
        <v>1.9757267999999999</v>
      </c>
      <c r="AF67" s="74">
        <v>7.8336034999999997</v>
      </c>
      <c r="AG67" s="74">
        <v>14.219474</v>
      </c>
      <c r="AH67" s="74">
        <v>37.795276000000001</v>
      </c>
      <c r="AI67" s="74">
        <v>92.050208999999995</v>
      </c>
      <c r="AJ67" s="74">
        <v>173.29165</v>
      </c>
      <c r="AK67" s="74">
        <v>363.06349999999998</v>
      </c>
      <c r="AL67" s="74">
        <v>634.33243000000004</v>
      </c>
      <c r="AM67" s="74">
        <v>1018.1185</v>
      </c>
      <c r="AN67" s="74">
        <v>1529.3478</v>
      </c>
      <c r="AO67" s="74">
        <v>2137.5246000000002</v>
      </c>
      <c r="AP67" s="74">
        <v>3314.6066999999998</v>
      </c>
      <c r="AQ67" s="74">
        <v>149.44812999999999</v>
      </c>
      <c r="AR67" s="74">
        <v>213.56282999999999</v>
      </c>
      <c r="AT67" s="87">
        <v>1960</v>
      </c>
      <c r="AU67" s="74">
        <v>0</v>
      </c>
      <c r="AV67" s="74">
        <v>0</v>
      </c>
      <c r="AW67" s="74">
        <v>0</v>
      </c>
      <c r="AX67" s="74">
        <v>0.39011699999999999</v>
      </c>
      <c r="AY67" s="74">
        <v>1.0450881000000001</v>
      </c>
      <c r="AZ67" s="74">
        <v>1.8340211</v>
      </c>
      <c r="BA67" s="74">
        <v>6.5913370999999996</v>
      </c>
      <c r="BB67" s="74">
        <v>17.636220000000002</v>
      </c>
      <c r="BC67" s="74">
        <v>50.785420000000002</v>
      </c>
      <c r="BD67" s="74">
        <v>113.07692</v>
      </c>
      <c r="BE67" s="74">
        <v>235.93863999999999</v>
      </c>
      <c r="BF67" s="74">
        <v>403.33918999999997</v>
      </c>
      <c r="BG67" s="74">
        <v>654.07199000000003</v>
      </c>
      <c r="BH67" s="74">
        <v>1030.3303000000001</v>
      </c>
      <c r="BI67" s="74">
        <v>1495.5546999999999</v>
      </c>
      <c r="BJ67" s="74">
        <v>2010.1010000000001</v>
      </c>
      <c r="BK67" s="74">
        <v>2583.3332999999998</v>
      </c>
      <c r="BL67" s="74">
        <v>3809.5237999999999</v>
      </c>
      <c r="BM67" s="74">
        <v>206.18978000000001</v>
      </c>
      <c r="BN67" s="74">
        <v>313.47732000000002</v>
      </c>
      <c r="BP67" s="87">
        <v>1960</v>
      </c>
    </row>
    <row r="68" spans="2:68">
      <c r="B68" s="87">
        <v>1961</v>
      </c>
      <c r="C68" s="74">
        <v>0</v>
      </c>
      <c r="D68" s="74">
        <v>0</v>
      </c>
      <c r="E68" s="74">
        <v>0</v>
      </c>
      <c r="F68" s="74">
        <v>0.2403846</v>
      </c>
      <c r="G68" s="74">
        <v>0.27770060000000002</v>
      </c>
      <c r="H68" s="74">
        <v>2.0521840999999998</v>
      </c>
      <c r="I68" s="74">
        <v>11.113982999999999</v>
      </c>
      <c r="J68" s="74">
        <v>30.702867000000001</v>
      </c>
      <c r="K68" s="74">
        <v>91.913903000000005</v>
      </c>
      <c r="L68" s="74">
        <v>189.51132000000001</v>
      </c>
      <c r="M68" s="74">
        <v>370.29432000000003</v>
      </c>
      <c r="N68" s="74">
        <v>619.00756999999999</v>
      </c>
      <c r="O68" s="74">
        <v>1006.8421</v>
      </c>
      <c r="P68" s="74">
        <v>1478.9014999999999</v>
      </c>
      <c r="Q68" s="74">
        <v>2123.0769</v>
      </c>
      <c r="R68" s="74">
        <v>2786.9564999999998</v>
      </c>
      <c r="S68" s="74">
        <v>3504.5045</v>
      </c>
      <c r="T68" s="74">
        <v>4556.9620000000004</v>
      </c>
      <c r="U68" s="74">
        <v>265.30880999999999</v>
      </c>
      <c r="V68" s="74">
        <v>441.46906999999999</v>
      </c>
      <c r="X68" s="87">
        <v>1961</v>
      </c>
      <c r="Y68" s="74">
        <v>0</v>
      </c>
      <c r="Z68" s="74">
        <v>0</v>
      </c>
      <c r="AA68" s="74">
        <v>0</v>
      </c>
      <c r="AB68" s="74">
        <v>0</v>
      </c>
      <c r="AC68" s="74">
        <v>0.29850749999999998</v>
      </c>
      <c r="AD68" s="74">
        <v>0.32041009999999998</v>
      </c>
      <c r="AE68" s="74">
        <v>1.1353960000000001</v>
      </c>
      <c r="AF68" s="74">
        <v>5.6497175000000004</v>
      </c>
      <c r="AG68" s="74">
        <v>16.447368000000001</v>
      </c>
      <c r="AH68" s="74">
        <v>39.86403</v>
      </c>
      <c r="AI68" s="74">
        <v>84.895258999999996</v>
      </c>
      <c r="AJ68" s="74">
        <v>162.99558999999999</v>
      </c>
      <c r="AK68" s="74">
        <v>345.80336</v>
      </c>
      <c r="AL68" s="74">
        <v>620.15085999999997</v>
      </c>
      <c r="AM68" s="74">
        <v>1009.4915</v>
      </c>
      <c r="AN68" s="74">
        <v>1634.2737999999999</v>
      </c>
      <c r="AO68" s="74">
        <v>2162.6167999999998</v>
      </c>
      <c r="AP68" s="74">
        <v>3584.2294000000002</v>
      </c>
      <c r="AQ68" s="74">
        <v>151.92748</v>
      </c>
      <c r="AR68" s="74">
        <v>217.86407</v>
      </c>
      <c r="AT68" s="87">
        <v>1961</v>
      </c>
      <c r="AU68" s="74">
        <v>0</v>
      </c>
      <c r="AV68" s="74">
        <v>0</v>
      </c>
      <c r="AW68" s="74">
        <v>0</v>
      </c>
      <c r="AX68" s="74">
        <v>0.1234111</v>
      </c>
      <c r="AY68" s="74">
        <v>0.2877284</v>
      </c>
      <c r="AZ68" s="74">
        <v>1.2247397</v>
      </c>
      <c r="BA68" s="74">
        <v>6.3582251000000003</v>
      </c>
      <c r="BB68" s="74">
        <v>18.5427</v>
      </c>
      <c r="BC68" s="74">
        <v>54.703626999999997</v>
      </c>
      <c r="BD68" s="74">
        <v>116.04976000000001</v>
      </c>
      <c r="BE68" s="74">
        <v>232.67765</v>
      </c>
      <c r="BF68" s="74">
        <v>396.29948000000002</v>
      </c>
      <c r="BG68" s="74">
        <v>660.97866999999997</v>
      </c>
      <c r="BH68" s="74">
        <v>1002.986</v>
      </c>
      <c r="BI68" s="74">
        <v>1502.0794000000001</v>
      </c>
      <c r="BJ68" s="74">
        <v>2117.1828</v>
      </c>
      <c r="BK68" s="74">
        <v>2677.4194000000002</v>
      </c>
      <c r="BL68" s="74">
        <v>3935.9268000000002</v>
      </c>
      <c r="BM68" s="74">
        <v>209.24610999999999</v>
      </c>
      <c r="BN68" s="74">
        <v>319.07508000000001</v>
      </c>
      <c r="BP68" s="87">
        <v>1961</v>
      </c>
    </row>
    <row r="69" spans="2:68">
      <c r="B69" s="87">
        <v>1962</v>
      </c>
      <c r="C69" s="74">
        <v>0</v>
      </c>
      <c r="D69" s="74">
        <v>0</v>
      </c>
      <c r="E69" s="74">
        <v>0</v>
      </c>
      <c r="F69" s="74">
        <v>0.2220249</v>
      </c>
      <c r="G69" s="74">
        <v>0.54229930000000004</v>
      </c>
      <c r="H69" s="74">
        <v>1.7492711000000001</v>
      </c>
      <c r="I69" s="74">
        <v>10.582011</v>
      </c>
      <c r="J69" s="74">
        <v>36.077235999999999</v>
      </c>
      <c r="K69" s="74">
        <v>86.284429000000003</v>
      </c>
      <c r="L69" s="74">
        <v>205.85598999999999</v>
      </c>
      <c r="M69" s="74">
        <v>393</v>
      </c>
      <c r="N69" s="74">
        <v>667.75509999999997</v>
      </c>
      <c r="O69" s="74">
        <v>1028.7621999999999</v>
      </c>
      <c r="P69" s="74">
        <v>1546.6756</v>
      </c>
      <c r="Q69" s="74">
        <v>2271.2006999999999</v>
      </c>
      <c r="R69" s="74">
        <v>3014.0448999999999</v>
      </c>
      <c r="S69" s="74">
        <v>3830.9038</v>
      </c>
      <c r="T69" s="74">
        <v>5122.6994000000004</v>
      </c>
      <c r="U69" s="74">
        <v>283.52348000000001</v>
      </c>
      <c r="V69" s="74">
        <v>474.14155</v>
      </c>
      <c r="X69" s="87">
        <v>1962</v>
      </c>
      <c r="Y69" s="74">
        <v>0</v>
      </c>
      <c r="Z69" s="74">
        <v>0</v>
      </c>
      <c r="AA69" s="74">
        <v>0</v>
      </c>
      <c r="AB69" s="74">
        <v>0.233209</v>
      </c>
      <c r="AC69" s="74">
        <v>0.28785260000000001</v>
      </c>
      <c r="AD69" s="74">
        <v>0.31289109999999998</v>
      </c>
      <c r="AE69" s="74">
        <v>1.4467593000000001</v>
      </c>
      <c r="AF69" s="74">
        <v>6.2078272999999999</v>
      </c>
      <c r="AG69" s="74">
        <v>17.131243000000001</v>
      </c>
      <c r="AH69" s="74">
        <v>38.909314000000002</v>
      </c>
      <c r="AI69" s="74">
        <v>96.453901000000002</v>
      </c>
      <c r="AJ69" s="74">
        <v>175.48387</v>
      </c>
      <c r="AK69" s="74">
        <v>386.59057999999999</v>
      </c>
      <c r="AL69" s="74">
        <v>641.55005000000006</v>
      </c>
      <c r="AM69" s="74">
        <v>1121.5686000000001</v>
      </c>
      <c r="AN69" s="74">
        <v>1683.3667</v>
      </c>
      <c r="AO69" s="74">
        <v>2366.9065000000001</v>
      </c>
      <c r="AP69" s="74">
        <v>3787.1622000000002</v>
      </c>
      <c r="AQ69" s="74">
        <v>164.77090999999999</v>
      </c>
      <c r="AR69" s="74">
        <v>233.07826</v>
      </c>
      <c r="AT69" s="87">
        <v>1962</v>
      </c>
      <c r="AU69" s="74">
        <v>0</v>
      </c>
      <c r="AV69" s="74">
        <v>0</v>
      </c>
      <c r="AW69" s="74">
        <v>0</v>
      </c>
      <c r="AX69" s="74">
        <v>0.2274795</v>
      </c>
      <c r="AY69" s="74">
        <v>0.41887740000000001</v>
      </c>
      <c r="AZ69" s="74">
        <v>1.0564442999999999</v>
      </c>
      <c r="BA69" s="74">
        <v>6.2189055</v>
      </c>
      <c r="BB69" s="74">
        <v>21.594031999999999</v>
      </c>
      <c r="BC69" s="74">
        <v>52.270780000000002</v>
      </c>
      <c r="BD69" s="74">
        <v>123.43065</v>
      </c>
      <c r="BE69" s="74">
        <v>249.31271000000001</v>
      </c>
      <c r="BF69" s="74">
        <v>428.06283000000002</v>
      </c>
      <c r="BG69" s="74">
        <v>695.30863999999997</v>
      </c>
      <c r="BH69" s="74">
        <v>1044.2186999999999</v>
      </c>
      <c r="BI69" s="74">
        <v>1624.7702999999999</v>
      </c>
      <c r="BJ69" s="74">
        <v>2237.4268999999999</v>
      </c>
      <c r="BK69" s="74">
        <v>2925.4726999999998</v>
      </c>
      <c r="BL69" s="74">
        <v>4261.4378999999999</v>
      </c>
      <c r="BM69" s="74">
        <v>224.69044</v>
      </c>
      <c r="BN69" s="74">
        <v>341.21850999999998</v>
      </c>
      <c r="BP69" s="87">
        <v>1962</v>
      </c>
    </row>
    <row r="70" spans="2:68">
      <c r="B70" s="87">
        <v>1963</v>
      </c>
      <c r="C70" s="74">
        <v>0</v>
      </c>
      <c r="D70" s="74">
        <v>0</v>
      </c>
      <c r="E70" s="74">
        <v>0</v>
      </c>
      <c r="F70" s="74">
        <v>0.20811650000000001</v>
      </c>
      <c r="G70" s="74">
        <v>0.5292405</v>
      </c>
      <c r="H70" s="74">
        <v>1.7157564000000001</v>
      </c>
      <c r="I70" s="74">
        <v>9.4748239999999999</v>
      </c>
      <c r="J70" s="74">
        <v>36.850076000000001</v>
      </c>
      <c r="K70" s="74">
        <v>90.148448000000002</v>
      </c>
      <c r="L70" s="74">
        <v>217.11520999999999</v>
      </c>
      <c r="M70" s="74">
        <v>405.07152000000002</v>
      </c>
      <c r="N70" s="74">
        <v>693.76480000000004</v>
      </c>
      <c r="O70" s="74">
        <v>1106.8548000000001</v>
      </c>
      <c r="P70" s="74">
        <v>1606.0806</v>
      </c>
      <c r="Q70" s="74">
        <v>2242.6532000000002</v>
      </c>
      <c r="R70" s="74">
        <v>3102.9810000000002</v>
      </c>
      <c r="S70" s="74">
        <v>4092.2190000000001</v>
      </c>
      <c r="T70" s="74">
        <v>4880.9524000000001</v>
      </c>
      <c r="U70" s="74">
        <v>292.24167999999997</v>
      </c>
      <c r="V70" s="74">
        <v>485.33141000000001</v>
      </c>
      <c r="X70" s="87">
        <v>1963</v>
      </c>
      <c r="Y70" s="74">
        <v>0</v>
      </c>
      <c r="Z70" s="74">
        <v>0</v>
      </c>
      <c r="AA70" s="74">
        <v>0</v>
      </c>
      <c r="AB70" s="74">
        <v>0</v>
      </c>
      <c r="AC70" s="74">
        <v>0.55959709999999996</v>
      </c>
      <c r="AD70" s="74">
        <v>1.2198841</v>
      </c>
      <c r="AE70" s="74">
        <v>2.9515939000000002</v>
      </c>
      <c r="AF70" s="74">
        <v>5.4083287999999996</v>
      </c>
      <c r="AG70" s="74">
        <v>18.222595999999999</v>
      </c>
      <c r="AH70" s="74">
        <v>36.525475999999998</v>
      </c>
      <c r="AI70" s="74">
        <v>83.218706999999995</v>
      </c>
      <c r="AJ70" s="74">
        <v>202.32655</v>
      </c>
      <c r="AK70" s="74">
        <v>403.11909000000003</v>
      </c>
      <c r="AL70" s="74">
        <v>696.11495000000002</v>
      </c>
      <c r="AM70" s="74">
        <v>1102.7617</v>
      </c>
      <c r="AN70" s="74">
        <v>1754.0361</v>
      </c>
      <c r="AO70" s="74">
        <v>2466.7831999999999</v>
      </c>
      <c r="AP70" s="74">
        <v>3778.8462</v>
      </c>
      <c r="AQ70" s="74">
        <v>171.33346</v>
      </c>
      <c r="AR70" s="74">
        <v>239.09737999999999</v>
      </c>
      <c r="AT70" s="87">
        <v>1963</v>
      </c>
      <c r="AU70" s="74">
        <v>0</v>
      </c>
      <c r="AV70" s="74">
        <v>0</v>
      </c>
      <c r="AW70" s="74">
        <v>0</v>
      </c>
      <c r="AX70" s="74">
        <v>0.10665529999999999</v>
      </c>
      <c r="AY70" s="74">
        <v>0.54399560000000002</v>
      </c>
      <c r="AZ70" s="74">
        <v>1.4757969</v>
      </c>
      <c r="BA70" s="74">
        <v>6.3541372000000003</v>
      </c>
      <c r="BB70" s="74">
        <v>21.671018</v>
      </c>
      <c r="BC70" s="74">
        <v>54.867986999999999</v>
      </c>
      <c r="BD70" s="74">
        <v>127.49429000000001</v>
      </c>
      <c r="BE70" s="74">
        <v>248.66309999999999</v>
      </c>
      <c r="BF70" s="74">
        <v>454.36147</v>
      </c>
      <c r="BG70" s="74">
        <v>743.65854000000002</v>
      </c>
      <c r="BH70" s="74">
        <v>1102.0047</v>
      </c>
      <c r="BI70" s="74">
        <v>1596.7977000000001</v>
      </c>
      <c r="BJ70" s="74">
        <v>2309.8827000000001</v>
      </c>
      <c r="BK70" s="74">
        <v>3080.5223000000001</v>
      </c>
      <c r="BL70" s="74">
        <v>4164.5833000000002</v>
      </c>
      <c r="BM70" s="74">
        <v>232.30249000000001</v>
      </c>
      <c r="BN70" s="74">
        <v>349.48056000000003</v>
      </c>
      <c r="BP70" s="87">
        <v>1963</v>
      </c>
    </row>
    <row r="71" spans="2:68">
      <c r="B71" s="87">
        <v>1964</v>
      </c>
      <c r="C71" s="74">
        <v>0</v>
      </c>
      <c r="D71" s="74">
        <v>0</v>
      </c>
      <c r="E71" s="74">
        <v>0</v>
      </c>
      <c r="F71" s="74">
        <v>0</v>
      </c>
      <c r="G71" s="74">
        <v>1.5094339999999999</v>
      </c>
      <c r="H71" s="74">
        <v>0.8340284</v>
      </c>
      <c r="I71" s="74">
        <v>13.793103</v>
      </c>
      <c r="J71" s="74">
        <v>33.391916000000002</v>
      </c>
      <c r="K71" s="74">
        <v>103.69983999999999</v>
      </c>
      <c r="L71" s="74">
        <v>212.55743000000001</v>
      </c>
      <c r="M71" s="74">
        <v>395.68801999999999</v>
      </c>
      <c r="N71" s="74">
        <v>687.06962999999996</v>
      </c>
      <c r="O71" s="74">
        <v>1155.2826</v>
      </c>
      <c r="P71" s="74">
        <v>1678.6414</v>
      </c>
      <c r="Q71" s="74">
        <v>2407.5021000000002</v>
      </c>
      <c r="R71" s="74">
        <v>3183.4861999999998</v>
      </c>
      <c r="S71" s="74">
        <v>4111.1111000000001</v>
      </c>
      <c r="T71" s="74">
        <v>5182.3528999999999</v>
      </c>
      <c r="U71" s="74">
        <v>300.95269000000002</v>
      </c>
      <c r="V71" s="74">
        <v>501.73146000000003</v>
      </c>
      <c r="X71" s="87">
        <v>1964</v>
      </c>
      <c r="Y71" s="74">
        <v>0</v>
      </c>
      <c r="Z71" s="74">
        <v>0</v>
      </c>
      <c r="AA71" s="74">
        <v>0.19493179999999999</v>
      </c>
      <c r="AB71" s="74">
        <v>0.210926</v>
      </c>
      <c r="AC71" s="74">
        <v>0.53149080000000004</v>
      </c>
      <c r="AD71" s="74">
        <v>0</v>
      </c>
      <c r="AE71" s="74">
        <v>2.0951811</v>
      </c>
      <c r="AF71" s="74">
        <v>8.1212777000000003</v>
      </c>
      <c r="AG71" s="74">
        <v>20.114160999999999</v>
      </c>
      <c r="AH71" s="74">
        <v>41.537508000000003</v>
      </c>
      <c r="AI71" s="74">
        <v>95.867768999999996</v>
      </c>
      <c r="AJ71" s="74">
        <v>206.89654999999999</v>
      </c>
      <c r="AK71" s="74">
        <v>412.20657</v>
      </c>
      <c r="AL71" s="74">
        <v>711.55885000000001</v>
      </c>
      <c r="AM71" s="74">
        <v>1199.6210000000001</v>
      </c>
      <c r="AN71" s="74">
        <v>1825.8887999999999</v>
      </c>
      <c r="AO71" s="74">
        <v>2647.3595</v>
      </c>
      <c r="AP71" s="74">
        <v>4012.0846000000001</v>
      </c>
      <c r="AQ71" s="74">
        <v>182.38344000000001</v>
      </c>
      <c r="AR71" s="74">
        <v>253.05088000000001</v>
      </c>
      <c r="AT71" s="87">
        <v>1964</v>
      </c>
      <c r="AU71" s="74">
        <v>0</v>
      </c>
      <c r="AV71" s="74">
        <v>0</v>
      </c>
      <c r="AW71" s="74">
        <v>9.5338000000000006E-2</v>
      </c>
      <c r="AX71" s="74">
        <v>0.1027327</v>
      </c>
      <c r="AY71" s="74">
        <v>1.0338589</v>
      </c>
      <c r="AZ71" s="74">
        <v>0.42869390000000002</v>
      </c>
      <c r="BA71" s="74">
        <v>8.1826012000000006</v>
      </c>
      <c r="BB71" s="74">
        <v>21.232251999999999</v>
      </c>
      <c r="BC71" s="74">
        <v>62.791007</v>
      </c>
      <c r="BD71" s="74">
        <v>127.56124</v>
      </c>
      <c r="BE71" s="74">
        <v>248.90759</v>
      </c>
      <c r="BF71" s="74">
        <v>452.62333999999998</v>
      </c>
      <c r="BG71" s="74">
        <v>775.27011000000005</v>
      </c>
      <c r="BH71" s="74">
        <v>1144.8639000000001</v>
      </c>
      <c r="BI71" s="74">
        <v>1713.7155</v>
      </c>
      <c r="BJ71" s="74">
        <v>2382.7957000000001</v>
      </c>
      <c r="BK71" s="74">
        <v>3203.8015</v>
      </c>
      <c r="BL71" s="74">
        <v>4409.1815999999999</v>
      </c>
      <c r="BM71" s="74">
        <v>242.14142000000001</v>
      </c>
      <c r="BN71" s="74">
        <v>364.16118999999998</v>
      </c>
      <c r="BP71" s="87">
        <v>1964</v>
      </c>
    </row>
    <row r="72" spans="2:68">
      <c r="B72" s="87">
        <v>1965</v>
      </c>
      <c r="C72" s="74">
        <v>0</v>
      </c>
      <c r="D72" s="74">
        <v>0</v>
      </c>
      <c r="E72" s="74">
        <v>0.18392500000000001</v>
      </c>
      <c r="F72" s="74">
        <v>0.57703400000000005</v>
      </c>
      <c r="G72" s="74">
        <v>0.47619050000000002</v>
      </c>
      <c r="H72" s="74">
        <v>3.2301479999999998</v>
      </c>
      <c r="I72" s="74">
        <v>5.0363737999999998</v>
      </c>
      <c r="J72" s="74">
        <v>35.409342000000002</v>
      </c>
      <c r="K72" s="74">
        <v>104.80794</v>
      </c>
      <c r="L72" s="74">
        <v>201.51975999999999</v>
      </c>
      <c r="M72" s="74">
        <v>417.41834999999998</v>
      </c>
      <c r="N72" s="74">
        <v>701.63689999999997</v>
      </c>
      <c r="O72" s="74">
        <v>1132.5359000000001</v>
      </c>
      <c r="P72" s="74">
        <v>1643.8095000000001</v>
      </c>
      <c r="Q72" s="74">
        <v>2460.1386000000002</v>
      </c>
      <c r="R72" s="74">
        <v>3210.9974000000002</v>
      </c>
      <c r="S72" s="74">
        <v>3956.7568000000001</v>
      </c>
      <c r="T72" s="74">
        <v>5752.8735999999999</v>
      </c>
      <c r="U72" s="74">
        <v>301.89868000000001</v>
      </c>
      <c r="V72" s="74">
        <v>508.35705000000002</v>
      </c>
      <c r="X72" s="87">
        <v>1965</v>
      </c>
      <c r="Y72" s="74">
        <v>0</v>
      </c>
      <c r="Z72" s="74">
        <v>0</v>
      </c>
      <c r="AA72" s="74">
        <v>0</v>
      </c>
      <c r="AB72" s="74">
        <v>0</v>
      </c>
      <c r="AC72" s="74">
        <v>0.25138260000000001</v>
      </c>
      <c r="AD72" s="74">
        <v>0.2855511</v>
      </c>
      <c r="AE72" s="74">
        <v>2.4081877999999999</v>
      </c>
      <c r="AF72" s="74">
        <v>9.2592593000000001</v>
      </c>
      <c r="AG72" s="74">
        <v>22.045152999999999</v>
      </c>
      <c r="AH72" s="74">
        <v>46.044499000000002</v>
      </c>
      <c r="AI72" s="74">
        <v>98.690513999999993</v>
      </c>
      <c r="AJ72" s="74">
        <v>212.28616</v>
      </c>
      <c r="AK72" s="74">
        <v>362.74964999999997</v>
      </c>
      <c r="AL72" s="74">
        <v>714.65832</v>
      </c>
      <c r="AM72" s="74">
        <v>1192.5</v>
      </c>
      <c r="AN72" s="74">
        <v>1814.1593</v>
      </c>
      <c r="AO72" s="74">
        <v>2693.9443999999999</v>
      </c>
      <c r="AP72" s="74">
        <v>3717.1428999999998</v>
      </c>
      <c r="AQ72" s="74">
        <v>181.07492999999999</v>
      </c>
      <c r="AR72" s="74">
        <v>248.29653999999999</v>
      </c>
      <c r="AT72" s="87">
        <v>1965</v>
      </c>
      <c r="AU72" s="74">
        <v>0</v>
      </c>
      <c r="AV72" s="74">
        <v>0</v>
      </c>
      <c r="AW72" s="74">
        <v>9.39585E-2</v>
      </c>
      <c r="AX72" s="74">
        <v>0.29615000000000002</v>
      </c>
      <c r="AY72" s="74">
        <v>0.36683789999999999</v>
      </c>
      <c r="AZ72" s="74">
        <v>1.8013025</v>
      </c>
      <c r="BA72" s="74">
        <v>3.7703015999999998</v>
      </c>
      <c r="BB72" s="74">
        <v>22.863862000000001</v>
      </c>
      <c r="BC72" s="74">
        <v>64.319126999999995</v>
      </c>
      <c r="BD72" s="74">
        <v>124.42538</v>
      </c>
      <c r="BE72" s="74">
        <v>260.16388000000001</v>
      </c>
      <c r="BF72" s="74">
        <v>462.35741000000002</v>
      </c>
      <c r="BG72" s="74">
        <v>741.92787999999996</v>
      </c>
      <c r="BH72" s="74">
        <v>1133.7342000000001</v>
      </c>
      <c r="BI72" s="74">
        <v>1723.6747</v>
      </c>
      <c r="BJ72" s="74">
        <v>2385.4603000000002</v>
      </c>
      <c r="BK72" s="74">
        <v>3170.2345</v>
      </c>
      <c r="BL72" s="74">
        <v>4393.1297999999997</v>
      </c>
      <c r="BM72" s="74">
        <v>241.95611</v>
      </c>
      <c r="BN72" s="74">
        <v>362.98408999999998</v>
      </c>
      <c r="BP72" s="87">
        <v>1965</v>
      </c>
    </row>
    <row r="73" spans="2:68">
      <c r="B73" s="87">
        <v>1966</v>
      </c>
      <c r="C73" s="74">
        <v>0</v>
      </c>
      <c r="D73" s="74">
        <v>0</v>
      </c>
      <c r="E73" s="74">
        <v>0</v>
      </c>
      <c r="F73" s="74">
        <v>0.18489349999999999</v>
      </c>
      <c r="G73" s="74">
        <v>0.68100870000000002</v>
      </c>
      <c r="H73" s="74">
        <v>2.0808352000000001</v>
      </c>
      <c r="I73" s="74">
        <v>9.8034546999999996</v>
      </c>
      <c r="J73" s="74">
        <v>41.275722000000002</v>
      </c>
      <c r="K73" s="74">
        <v>96.752629999999996</v>
      </c>
      <c r="L73" s="74">
        <v>206.20904999999999</v>
      </c>
      <c r="M73" s="74">
        <v>423.87619999999998</v>
      </c>
      <c r="N73" s="74">
        <v>677.84838999999999</v>
      </c>
      <c r="O73" s="74">
        <v>1166.4132</v>
      </c>
      <c r="P73" s="74">
        <v>1770.3548000000001</v>
      </c>
      <c r="Q73" s="74">
        <v>2493.0171</v>
      </c>
      <c r="R73" s="74">
        <v>3455.9277999999999</v>
      </c>
      <c r="S73" s="74">
        <v>4472.7604000000001</v>
      </c>
      <c r="T73" s="74">
        <v>5387.7505000000001</v>
      </c>
      <c r="U73" s="74">
        <v>312.15827000000002</v>
      </c>
      <c r="V73" s="74">
        <v>525.27067999999997</v>
      </c>
      <c r="X73" s="87">
        <v>1966</v>
      </c>
      <c r="Y73" s="74">
        <v>0</v>
      </c>
      <c r="Z73" s="74">
        <v>0</v>
      </c>
      <c r="AA73" s="74">
        <v>0</v>
      </c>
      <c r="AB73" s="74">
        <v>0</v>
      </c>
      <c r="AC73" s="74">
        <v>0.238871</v>
      </c>
      <c r="AD73" s="74">
        <v>0</v>
      </c>
      <c r="AE73" s="74">
        <v>1.8008014000000001</v>
      </c>
      <c r="AF73" s="74">
        <v>8.7086203999999992</v>
      </c>
      <c r="AG73" s="74">
        <v>19.022255999999999</v>
      </c>
      <c r="AH73" s="74">
        <v>49.168456999999997</v>
      </c>
      <c r="AI73" s="74">
        <v>101.07205</v>
      </c>
      <c r="AJ73" s="74">
        <v>217.43360999999999</v>
      </c>
      <c r="AK73" s="74">
        <v>400.49867999999998</v>
      </c>
      <c r="AL73" s="74">
        <v>775.57704999999999</v>
      </c>
      <c r="AM73" s="74">
        <v>1231.2474999999999</v>
      </c>
      <c r="AN73" s="74">
        <v>1920.2072000000001</v>
      </c>
      <c r="AO73" s="74">
        <v>2782.6142</v>
      </c>
      <c r="AP73" s="74">
        <v>4098.4272000000001</v>
      </c>
      <c r="AQ73" s="74">
        <v>192.53514000000001</v>
      </c>
      <c r="AR73" s="74">
        <v>263.17034000000001</v>
      </c>
      <c r="AT73" s="87">
        <v>1966</v>
      </c>
      <c r="AU73" s="74">
        <v>0</v>
      </c>
      <c r="AV73" s="74">
        <v>0</v>
      </c>
      <c r="AW73" s="74">
        <v>0</v>
      </c>
      <c r="AX73" s="74">
        <v>9.4747300000000007E-2</v>
      </c>
      <c r="AY73" s="74">
        <v>0.46557159999999997</v>
      </c>
      <c r="AZ73" s="74">
        <v>1.0712674</v>
      </c>
      <c r="BA73" s="74">
        <v>5.9402898999999998</v>
      </c>
      <c r="BB73" s="74">
        <v>25.628285000000002</v>
      </c>
      <c r="BC73" s="74">
        <v>58.859440999999997</v>
      </c>
      <c r="BD73" s="74">
        <v>128.47516999999999</v>
      </c>
      <c r="BE73" s="74">
        <v>263.79779000000002</v>
      </c>
      <c r="BF73" s="74">
        <v>451.55986000000001</v>
      </c>
      <c r="BG73" s="74">
        <v>780.57241999999997</v>
      </c>
      <c r="BH73" s="74">
        <v>1227.6024</v>
      </c>
      <c r="BI73" s="74">
        <v>1755.6256000000001</v>
      </c>
      <c r="BJ73" s="74">
        <v>2541.9187000000002</v>
      </c>
      <c r="BK73" s="74">
        <v>3418.5191</v>
      </c>
      <c r="BL73" s="74">
        <v>4519.4341000000004</v>
      </c>
      <c r="BM73" s="74">
        <v>252.77817999999999</v>
      </c>
      <c r="BN73" s="74">
        <v>378.96305999999998</v>
      </c>
      <c r="BP73" s="87">
        <v>1966</v>
      </c>
    </row>
    <row r="74" spans="2:68">
      <c r="B74" s="87">
        <v>1967</v>
      </c>
      <c r="C74" s="74">
        <v>0</v>
      </c>
      <c r="D74" s="74">
        <v>0</v>
      </c>
      <c r="E74" s="74">
        <v>0.17636779999999999</v>
      </c>
      <c r="F74" s="74">
        <v>0.18636759999999999</v>
      </c>
      <c r="G74" s="74">
        <v>1.2605042</v>
      </c>
      <c r="H74" s="74">
        <v>3.5089302</v>
      </c>
      <c r="I74" s="74">
        <v>8.5120638</v>
      </c>
      <c r="J74" s="74">
        <v>34.629829999999998</v>
      </c>
      <c r="K74" s="74">
        <v>101.61635</v>
      </c>
      <c r="L74" s="74">
        <v>230.34855999999999</v>
      </c>
      <c r="M74" s="74">
        <v>399.25882999999999</v>
      </c>
      <c r="N74" s="74">
        <v>736.53087000000005</v>
      </c>
      <c r="O74" s="74">
        <v>1128.5766000000001</v>
      </c>
      <c r="P74" s="74">
        <v>1757.992</v>
      </c>
      <c r="Q74" s="74">
        <v>2423.7727</v>
      </c>
      <c r="R74" s="74">
        <v>3292.5317</v>
      </c>
      <c r="S74" s="74">
        <v>4299.9036999999998</v>
      </c>
      <c r="T74" s="74">
        <v>5458.2173000000003</v>
      </c>
      <c r="U74" s="74">
        <v>308.30124000000001</v>
      </c>
      <c r="V74" s="74">
        <v>517.61585000000002</v>
      </c>
      <c r="X74" s="87">
        <v>1967</v>
      </c>
      <c r="Y74" s="74">
        <v>0</v>
      </c>
      <c r="Z74" s="74">
        <v>0</v>
      </c>
      <c r="AA74" s="74">
        <v>0</v>
      </c>
      <c r="AB74" s="74">
        <v>0</v>
      </c>
      <c r="AC74" s="74">
        <v>0.22034970000000001</v>
      </c>
      <c r="AD74" s="74">
        <v>1.3369806</v>
      </c>
      <c r="AE74" s="74">
        <v>3.7965848000000002</v>
      </c>
      <c r="AF74" s="74">
        <v>7.7145612000000003</v>
      </c>
      <c r="AG74" s="74">
        <v>20.072683999999999</v>
      </c>
      <c r="AH74" s="74">
        <v>47.435037000000001</v>
      </c>
      <c r="AI74" s="74">
        <v>104.90403000000001</v>
      </c>
      <c r="AJ74" s="74">
        <v>208.41852</v>
      </c>
      <c r="AK74" s="74">
        <v>394.48786000000001</v>
      </c>
      <c r="AL74" s="74">
        <v>707.00099999999998</v>
      </c>
      <c r="AM74" s="74">
        <v>1227.2782999999999</v>
      </c>
      <c r="AN74" s="74">
        <v>1831.0528999999999</v>
      </c>
      <c r="AO74" s="74">
        <v>2705.1410999999998</v>
      </c>
      <c r="AP74" s="74">
        <v>4187.0753999999997</v>
      </c>
      <c r="AQ74" s="74">
        <v>188.43785</v>
      </c>
      <c r="AR74" s="74">
        <v>257.80032999999997</v>
      </c>
      <c r="AT74" s="87">
        <v>1967</v>
      </c>
      <c r="AU74" s="74">
        <v>0</v>
      </c>
      <c r="AV74" s="74">
        <v>0</v>
      </c>
      <c r="AW74" s="74">
        <v>9.0227799999999997E-2</v>
      </c>
      <c r="AX74" s="74">
        <v>9.5308199999999996E-2</v>
      </c>
      <c r="AY74" s="74">
        <v>0.75283060000000002</v>
      </c>
      <c r="AZ74" s="74">
        <v>2.4580864</v>
      </c>
      <c r="BA74" s="74">
        <v>6.2269848999999997</v>
      </c>
      <c r="BB74" s="74">
        <v>21.702451</v>
      </c>
      <c r="BC74" s="74">
        <v>61.940511000000001</v>
      </c>
      <c r="BD74" s="74">
        <v>140.11556999999999</v>
      </c>
      <c r="BE74" s="74">
        <v>252.78927999999999</v>
      </c>
      <c r="BF74" s="74">
        <v>475.32803999999999</v>
      </c>
      <c r="BG74" s="74">
        <v>759.36725000000001</v>
      </c>
      <c r="BH74" s="74">
        <v>1188.5406</v>
      </c>
      <c r="BI74" s="74">
        <v>1724.0319</v>
      </c>
      <c r="BJ74" s="74">
        <v>2415.0430000000001</v>
      </c>
      <c r="BK74" s="74">
        <v>3299.078</v>
      </c>
      <c r="BL74" s="74">
        <v>4600.7637999999997</v>
      </c>
      <c r="BM74" s="74">
        <v>248.77368000000001</v>
      </c>
      <c r="BN74" s="74">
        <v>372.7321</v>
      </c>
      <c r="BP74" s="87">
        <v>1967</v>
      </c>
    </row>
    <row r="75" spans="2:68">
      <c r="B75" s="88">
        <v>1968</v>
      </c>
      <c r="C75" s="74">
        <v>0</v>
      </c>
      <c r="D75" s="74">
        <v>0</v>
      </c>
      <c r="E75" s="74">
        <v>0</v>
      </c>
      <c r="F75" s="74">
        <v>0</v>
      </c>
      <c r="G75" s="74">
        <v>1.5758641</v>
      </c>
      <c r="H75" s="74">
        <v>1.2133742999999999</v>
      </c>
      <c r="I75" s="74">
        <v>9.3841830999999996</v>
      </c>
      <c r="J75" s="74">
        <v>40.949297999999999</v>
      </c>
      <c r="K75" s="74">
        <v>96.293325999999993</v>
      </c>
      <c r="L75" s="74">
        <v>213.86818</v>
      </c>
      <c r="M75" s="74">
        <v>427.27168</v>
      </c>
      <c r="N75" s="74">
        <v>759.34092999999996</v>
      </c>
      <c r="O75" s="74">
        <v>1217.0092</v>
      </c>
      <c r="P75" s="74">
        <v>1822.5959</v>
      </c>
      <c r="Q75" s="74">
        <v>2635.4888000000001</v>
      </c>
      <c r="R75" s="74">
        <v>3727.6084999999998</v>
      </c>
      <c r="S75" s="74">
        <v>5103.1858000000002</v>
      </c>
      <c r="T75" s="74">
        <v>7760.3886000000002</v>
      </c>
      <c r="U75" s="74">
        <v>336.60779000000002</v>
      </c>
      <c r="V75" s="74">
        <v>589.22807999999998</v>
      </c>
      <c r="X75" s="88">
        <v>1968</v>
      </c>
      <c r="Y75" s="74">
        <v>0</v>
      </c>
      <c r="Z75" s="74">
        <v>0</v>
      </c>
      <c r="AA75" s="74">
        <v>0</v>
      </c>
      <c r="AB75" s="74">
        <v>0</v>
      </c>
      <c r="AC75" s="74">
        <v>0</v>
      </c>
      <c r="AD75" s="74">
        <v>1.038872</v>
      </c>
      <c r="AE75" s="74">
        <v>4.2661752000000002</v>
      </c>
      <c r="AF75" s="74">
        <v>11.172779</v>
      </c>
      <c r="AG75" s="74">
        <v>20.834817000000001</v>
      </c>
      <c r="AH75" s="74">
        <v>46.591301999999999</v>
      </c>
      <c r="AI75" s="74">
        <v>105.46872999999999</v>
      </c>
      <c r="AJ75" s="74">
        <v>221.31133</v>
      </c>
      <c r="AK75" s="74">
        <v>435.21078999999997</v>
      </c>
      <c r="AL75" s="74">
        <v>781.84418000000005</v>
      </c>
      <c r="AM75" s="74">
        <v>1292.2648999999999</v>
      </c>
      <c r="AN75" s="74">
        <v>2162.9380000000001</v>
      </c>
      <c r="AO75" s="74">
        <v>3234.3103000000001</v>
      </c>
      <c r="AP75" s="74">
        <v>5734.5376999999999</v>
      </c>
      <c r="AQ75" s="74">
        <v>219.08002999999999</v>
      </c>
      <c r="AR75" s="74">
        <v>304.28239000000002</v>
      </c>
      <c r="AT75" s="88">
        <v>1968</v>
      </c>
      <c r="AU75" s="74">
        <v>0</v>
      </c>
      <c r="AV75" s="74">
        <v>0</v>
      </c>
      <c r="AW75" s="74">
        <v>0</v>
      </c>
      <c r="AX75" s="74">
        <v>0</v>
      </c>
      <c r="AY75" s="74">
        <v>0.80659150000000002</v>
      </c>
      <c r="AZ75" s="74">
        <v>1.1290830000000001</v>
      </c>
      <c r="BA75" s="74">
        <v>6.9006350000000003</v>
      </c>
      <c r="BB75" s="74">
        <v>26.618054999999998</v>
      </c>
      <c r="BC75" s="74">
        <v>59.758896</v>
      </c>
      <c r="BD75" s="74">
        <v>131.54101</v>
      </c>
      <c r="BE75" s="74">
        <v>266.53244000000001</v>
      </c>
      <c r="BF75" s="74">
        <v>492.29597999999999</v>
      </c>
      <c r="BG75" s="74">
        <v>822.70162000000005</v>
      </c>
      <c r="BH75" s="74">
        <v>1261.9295999999999</v>
      </c>
      <c r="BI75" s="74">
        <v>1851.2261000000001</v>
      </c>
      <c r="BJ75" s="74">
        <v>2781.8359999999998</v>
      </c>
      <c r="BK75" s="74">
        <v>3921.1116000000002</v>
      </c>
      <c r="BL75" s="74">
        <v>6386.1549000000005</v>
      </c>
      <c r="BM75" s="74">
        <v>278.22478999999998</v>
      </c>
      <c r="BN75" s="74">
        <v>428.31713999999999</v>
      </c>
      <c r="BP75" s="88">
        <v>1968</v>
      </c>
    </row>
    <row r="76" spans="2:68">
      <c r="B76" s="88">
        <v>1969</v>
      </c>
      <c r="C76" s="74">
        <v>0</v>
      </c>
      <c r="D76" s="74">
        <v>0</v>
      </c>
      <c r="E76" s="74">
        <v>0</v>
      </c>
      <c r="F76" s="74">
        <v>0</v>
      </c>
      <c r="G76" s="74">
        <v>0.18860589999999999</v>
      </c>
      <c r="H76" s="74">
        <v>2.9890485999999998</v>
      </c>
      <c r="I76" s="74">
        <v>11.658333000000001</v>
      </c>
      <c r="J76" s="74">
        <v>39.843874999999997</v>
      </c>
      <c r="K76" s="74">
        <v>100.33011</v>
      </c>
      <c r="L76" s="74">
        <v>227.85746</v>
      </c>
      <c r="M76" s="74">
        <v>423.43894</v>
      </c>
      <c r="N76" s="74">
        <v>732.68152999999995</v>
      </c>
      <c r="O76" s="74">
        <v>1168.1466</v>
      </c>
      <c r="P76" s="74">
        <v>1780.7064</v>
      </c>
      <c r="Q76" s="74">
        <v>2484.0288</v>
      </c>
      <c r="R76" s="74">
        <v>3758.1278000000002</v>
      </c>
      <c r="S76" s="74">
        <v>4744.6466</v>
      </c>
      <c r="T76" s="74">
        <v>6873.3795</v>
      </c>
      <c r="U76" s="74">
        <v>323.21528000000001</v>
      </c>
      <c r="V76" s="74">
        <v>563.07470999999998</v>
      </c>
      <c r="X76" s="88">
        <v>1969</v>
      </c>
      <c r="Y76" s="74">
        <v>0</v>
      </c>
      <c r="Z76" s="74">
        <v>0</v>
      </c>
      <c r="AA76" s="74">
        <v>0</v>
      </c>
      <c r="AB76" s="74">
        <v>0.1877539</v>
      </c>
      <c r="AC76" s="74">
        <v>0.1980382</v>
      </c>
      <c r="AD76" s="74">
        <v>1.2333619</v>
      </c>
      <c r="AE76" s="74">
        <v>1.3679554</v>
      </c>
      <c r="AF76" s="74">
        <v>6.4782527999999999</v>
      </c>
      <c r="AG76" s="74">
        <v>20.45392</v>
      </c>
      <c r="AH76" s="74">
        <v>44.349615999999997</v>
      </c>
      <c r="AI76" s="74">
        <v>112.04234</v>
      </c>
      <c r="AJ76" s="74">
        <v>203.55784</v>
      </c>
      <c r="AK76" s="74">
        <v>415.50844999999998</v>
      </c>
      <c r="AL76" s="74">
        <v>773.49780999999996</v>
      </c>
      <c r="AM76" s="74">
        <v>1295.316</v>
      </c>
      <c r="AN76" s="74">
        <v>2040.0968</v>
      </c>
      <c r="AO76" s="74">
        <v>3088.8506000000002</v>
      </c>
      <c r="AP76" s="74">
        <v>5276.2275</v>
      </c>
      <c r="AQ76" s="74">
        <v>209.55803</v>
      </c>
      <c r="AR76" s="74">
        <v>290.02665999999999</v>
      </c>
      <c r="AT76" s="88">
        <v>1969</v>
      </c>
      <c r="AU76" s="74">
        <v>0</v>
      </c>
      <c r="AV76" s="74">
        <v>0</v>
      </c>
      <c r="AW76" s="74">
        <v>0</v>
      </c>
      <c r="AX76" s="74">
        <v>9.2042499999999999E-2</v>
      </c>
      <c r="AY76" s="74">
        <v>0.19320699999999999</v>
      </c>
      <c r="AZ76" s="74">
        <v>2.1420488</v>
      </c>
      <c r="BA76" s="74">
        <v>6.6533688</v>
      </c>
      <c r="BB76" s="74">
        <v>23.760290000000001</v>
      </c>
      <c r="BC76" s="74">
        <v>61.772464999999997</v>
      </c>
      <c r="BD76" s="74">
        <v>137.83479</v>
      </c>
      <c r="BE76" s="74">
        <v>267.69036</v>
      </c>
      <c r="BF76" s="74">
        <v>468.52296999999999</v>
      </c>
      <c r="BG76" s="74">
        <v>786.35748000000001</v>
      </c>
      <c r="BH76" s="74">
        <v>1242.9466</v>
      </c>
      <c r="BI76" s="74">
        <v>1792.2745</v>
      </c>
      <c r="BJ76" s="74">
        <v>2707.7161000000001</v>
      </c>
      <c r="BK76" s="74">
        <v>3694.8418000000001</v>
      </c>
      <c r="BL76" s="74">
        <v>5782.9180999999999</v>
      </c>
      <c r="BM76" s="74">
        <v>266.74518999999998</v>
      </c>
      <c r="BN76" s="74">
        <v>409.33717000000001</v>
      </c>
      <c r="BP76" s="88">
        <v>1969</v>
      </c>
    </row>
    <row r="77" spans="2:68">
      <c r="B77" s="88">
        <v>1970</v>
      </c>
      <c r="C77" s="74">
        <v>0.1645595</v>
      </c>
      <c r="D77" s="74">
        <v>0</v>
      </c>
      <c r="E77" s="74">
        <v>0</v>
      </c>
      <c r="F77" s="74">
        <v>0.53436499999999998</v>
      </c>
      <c r="G77" s="74">
        <v>0.72542490000000004</v>
      </c>
      <c r="H77" s="74">
        <v>2.8354748000000001</v>
      </c>
      <c r="I77" s="74">
        <v>11.255881</v>
      </c>
      <c r="J77" s="74">
        <v>38.347715999999998</v>
      </c>
      <c r="K77" s="74">
        <v>93.256639000000007</v>
      </c>
      <c r="L77" s="74">
        <v>212.83637999999999</v>
      </c>
      <c r="M77" s="74">
        <v>404.78832</v>
      </c>
      <c r="N77" s="74">
        <v>730.62801999999999</v>
      </c>
      <c r="O77" s="74">
        <v>1165.7207000000001</v>
      </c>
      <c r="P77" s="74">
        <v>1845.8277</v>
      </c>
      <c r="Q77" s="74">
        <v>2565.6084000000001</v>
      </c>
      <c r="R77" s="74">
        <v>3797.7325999999998</v>
      </c>
      <c r="S77" s="74">
        <v>4985.3303999999998</v>
      </c>
      <c r="T77" s="74">
        <v>7213.0325999999995</v>
      </c>
      <c r="U77" s="74">
        <v>326.05014</v>
      </c>
      <c r="V77" s="74">
        <v>574.71709999999996</v>
      </c>
      <c r="X77" s="88">
        <v>1970</v>
      </c>
      <c r="Y77" s="74">
        <v>0</v>
      </c>
      <c r="Z77" s="74">
        <v>0</v>
      </c>
      <c r="AA77" s="74">
        <v>0</v>
      </c>
      <c r="AB77" s="74">
        <v>0</v>
      </c>
      <c r="AC77" s="74">
        <v>0.19075159999999999</v>
      </c>
      <c r="AD77" s="74">
        <v>0.698882</v>
      </c>
      <c r="AE77" s="74">
        <v>3.4424774999999999</v>
      </c>
      <c r="AF77" s="74">
        <v>8.1659316999999998</v>
      </c>
      <c r="AG77" s="74">
        <v>23.748895000000001</v>
      </c>
      <c r="AH77" s="74">
        <v>49.427356000000003</v>
      </c>
      <c r="AI77" s="74">
        <v>110.56755</v>
      </c>
      <c r="AJ77" s="74">
        <v>205.70918</v>
      </c>
      <c r="AK77" s="74">
        <v>414.39186999999998</v>
      </c>
      <c r="AL77" s="74">
        <v>761.86986999999999</v>
      </c>
      <c r="AM77" s="74">
        <v>1364.7363</v>
      </c>
      <c r="AN77" s="74">
        <v>2122.2168999999999</v>
      </c>
      <c r="AO77" s="74">
        <v>3220.2575999999999</v>
      </c>
      <c r="AP77" s="74">
        <v>5329.6030000000001</v>
      </c>
      <c r="AQ77" s="74">
        <v>215.98063999999999</v>
      </c>
      <c r="AR77" s="74">
        <v>297.86718000000002</v>
      </c>
      <c r="AT77" s="88">
        <v>1970</v>
      </c>
      <c r="AU77" s="74">
        <v>8.4207799999999999E-2</v>
      </c>
      <c r="AV77" s="74">
        <v>0</v>
      </c>
      <c r="AW77" s="74">
        <v>0</v>
      </c>
      <c r="AX77" s="74">
        <v>0.27214460000000001</v>
      </c>
      <c r="AY77" s="74">
        <v>0.46483819999999998</v>
      </c>
      <c r="AZ77" s="74">
        <v>1.8023416999999999</v>
      </c>
      <c r="BA77" s="74">
        <v>7.4605170999999997</v>
      </c>
      <c r="BB77" s="74">
        <v>23.729872</v>
      </c>
      <c r="BC77" s="74">
        <v>59.808385000000001</v>
      </c>
      <c r="BD77" s="74">
        <v>132.66365999999999</v>
      </c>
      <c r="BE77" s="74">
        <v>257.84872999999999</v>
      </c>
      <c r="BF77" s="74">
        <v>468.14278000000002</v>
      </c>
      <c r="BG77" s="74">
        <v>782.62028999999995</v>
      </c>
      <c r="BH77" s="74">
        <v>1270.06</v>
      </c>
      <c r="BI77" s="74">
        <v>1870.0596</v>
      </c>
      <c r="BJ77" s="74">
        <v>2766.2988999999998</v>
      </c>
      <c r="BK77" s="74">
        <v>3859.7267000000002</v>
      </c>
      <c r="BL77" s="74">
        <v>5924.1444000000001</v>
      </c>
      <c r="BM77" s="74">
        <v>271.35246999999998</v>
      </c>
      <c r="BN77" s="74">
        <v>417.86964999999998</v>
      </c>
      <c r="BP77" s="88">
        <v>1970</v>
      </c>
    </row>
    <row r="78" spans="2:68">
      <c r="B78" s="88">
        <v>1971</v>
      </c>
      <c r="C78" s="74">
        <v>0</v>
      </c>
      <c r="D78" s="74">
        <v>0</v>
      </c>
      <c r="E78" s="74">
        <v>0</v>
      </c>
      <c r="F78" s="74">
        <v>0.34615790000000002</v>
      </c>
      <c r="G78" s="74">
        <v>0.85977570000000003</v>
      </c>
      <c r="H78" s="74">
        <v>2.8138779999999999</v>
      </c>
      <c r="I78" s="74">
        <v>9.8632761999999996</v>
      </c>
      <c r="J78" s="74">
        <v>35.502045000000003</v>
      </c>
      <c r="K78" s="74">
        <v>95.197800000000001</v>
      </c>
      <c r="L78" s="74">
        <v>217.13847999999999</v>
      </c>
      <c r="M78" s="74">
        <v>389.65786000000003</v>
      </c>
      <c r="N78" s="74">
        <v>696.09126000000003</v>
      </c>
      <c r="O78" s="74">
        <v>1115.7040999999999</v>
      </c>
      <c r="P78" s="74">
        <v>1647.9373000000001</v>
      </c>
      <c r="Q78" s="74">
        <v>2389.7044000000001</v>
      </c>
      <c r="R78" s="74">
        <v>3532.2840000000001</v>
      </c>
      <c r="S78" s="74">
        <v>4628.1293999999998</v>
      </c>
      <c r="T78" s="74">
        <v>6914.5652</v>
      </c>
      <c r="U78" s="74">
        <v>306.27582000000001</v>
      </c>
      <c r="V78" s="74">
        <v>539.90544</v>
      </c>
      <c r="X78" s="88">
        <v>1971</v>
      </c>
      <c r="Y78" s="74">
        <v>0</v>
      </c>
      <c r="Z78" s="74">
        <v>0</v>
      </c>
      <c r="AA78" s="74">
        <v>0</v>
      </c>
      <c r="AB78" s="74">
        <v>0.53712899999999997</v>
      </c>
      <c r="AC78" s="74">
        <v>0.35774339999999999</v>
      </c>
      <c r="AD78" s="74">
        <v>0.86047410000000002</v>
      </c>
      <c r="AE78" s="74">
        <v>3.5162892000000001</v>
      </c>
      <c r="AF78" s="74">
        <v>12.016933</v>
      </c>
      <c r="AG78" s="74">
        <v>23.486902000000001</v>
      </c>
      <c r="AH78" s="74">
        <v>51.759039000000001</v>
      </c>
      <c r="AI78" s="74">
        <v>99.338335999999998</v>
      </c>
      <c r="AJ78" s="74">
        <v>204.88695999999999</v>
      </c>
      <c r="AK78" s="74">
        <v>387.95249999999999</v>
      </c>
      <c r="AL78" s="74">
        <v>702.96083999999996</v>
      </c>
      <c r="AM78" s="74">
        <v>1258.5713000000001</v>
      </c>
      <c r="AN78" s="74">
        <v>2040.3779999999999</v>
      </c>
      <c r="AO78" s="74">
        <v>3140.7710999999999</v>
      </c>
      <c r="AP78" s="74">
        <v>5312.4931999999999</v>
      </c>
      <c r="AQ78" s="74">
        <v>207.05214000000001</v>
      </c>
      <c r="AR78" s="74">
        <v>287.12092999999999</v>
      </c>
      <c r="AT78" s="88">
        <v>1971</v>
      </c>
      <c r="AU78" s="74">
        <v>0</v>
      </c>
      <c r="AV78" s="74">
        <v>0</v>
      </c>
      <c r="AW78" s="74">
        <v>0</v>
      </c>
      <c r="AX78" s="74">
        <v>0.44002619999999998</v>
      </c>
      <c r="AY78" s="74">
        <v>0.61370829999999998</v>
      </c>
      <c r="AZ78" s="74">
        <v>1.8703358000000001</v>
      </c>
      <c r="BA78" s="74">
        <v>6.7963722000000004</v>
      </c>
      <c r="BB78" s="74">
        <v>24.110430999999998</v>
      </c>
      <c r="BC78" s="74">
        <v>60.615414000000001</v>
      </c>
      <c r="BD78" s="74">
        <v>136.24216999999999</v>
      </c>
      <c r="BE78" s="74">
        <v>244.71964</v>
      </c>
      <c r="BF78" s="74">
        <v>449.15132999999997</v>
      </c>
      <c r="BG78" s="74">
        <v>739.22973999999999</v>
      </c>
      <c r="BH78" s="74">
        <v>1152.0408</v>
      </c>
      <c r="BI78" s="74">
        <v>1739.2119</v>
      </c>
      <c r="BJ78" s="74">
        <v>2610.8274999999999</v>
      </c>
      <c r="BK78" s="74">
        <v>3675.4751999999999</v>
      </c>
      <c r="BL78" s="74">
        <v>5816.5246999999999</v>
      </c>
      <c r="BM78" s="74">
        <v>256.92446000000001</v>
      </c>
      <c r="BN78" s="74">
        <v>397.26368000000002</v>
      </c>
      <c r="BP78" s="88">
        <v>1971</v>
      </c>
    </row>
    <row r="79" spans="2:68">
      <c r="B79" s="88">
        <v>1972</v>
      </c>
      <c r="C79" s="74">
        <v>0</v>
      </c>
      <c r="D79" s="74">
        <v>0</v>
      </c>
      <c r="E79" s="74">
        <v>0</v>
      </c>
      <c r="F79" s="74">
        <v>0.16885620000000001</v>
      </c>
      <c r="G79" s="74">
        <v>0.69588450000000002</v>
      </c>
      <c r="H79" s="74">
        <v>3.5624153999999999</v>
      </c>
      <c r="I79" s="74">
        <v>12.258129</v>
      </c>
      <c r="J79" s="74">
        <v>36.876251000000003</v>
      </c>
      <c r="K79" s="74">
        <v>98.319367999999997</v>
      </c>
      <c r="L79" s="74">
        <v>209.41279</v>
      </c>
      <c r="M79" s="74">
        <v>371.54056000000003</v>
      </c>
      <c r="N79" s="74">
        <v>680.67744000000005</v>
      </c>
      <c r="O79" s="74">
        <v>1109.9206999999999</v>
      </c>
      <c r="P79" s="74">
        <v>1554.2286999999999</v>
      </c>
      <c r="Q79" s="74">
        <v>2356.0189999999998</v>
      </c>
      <c r="R79" s="74">
        <v>3305.6042000000002</v>
      </c>
      <c r="S79" s="74">
        <v>4499.4933000000001</v>
      </c>
      <c r="T79" s="74">
        <v>7010.1664000000001</v>
      </c>
      <c r="U79" s="74">
        <v>298.61694999999997</v>
      </c>
      <c r="V79" s="74">
        <v>526.31295</v>
      </c>
      <c r="X79" s="88">
        <v>1972</v>
      </c>
      <c r="Y79" s="74">
        <v>0</v>
      </c>
      <c r="Z79" s="74">
        <v>0</v>
      </c>
      <c r="AA79" s="74">
        <v>0.1606756</v>
      </c>
      <c r="AB79" s="74">
        <v>0</v>
      </c>
      <c r="AC79" s="74">
        <v>0.361209</v>
      </c>
      <c r="AD79" s="74">
        <v>0.99842450000000005</v>
      </c>
      <c r="AE79" s="74">
        <v>2.6775587000000001</v>
      </c>
      <c r="AF79" s="74">
        <v>9.1512486000000006</v>
      </c>
      <c r="AG79" s="74">
        <v>22.693304000000001</v>
      </c>
      <c r="AH79" s="74">
        <v>48.545808999999998</v>
      </c>
      <c r="AI79" s="74">
        <v>95.570835000000002</v>
      </c>
      <c r="AJ79" s="74">
        <v>195.92214999999999</v>
      </c>
      <c r="AK79" s="74">
        <v>365.08197000000001</v>
      </c>
      <c r="AL79" s="74">
        <v>678.77056000000005</v>
      </c>
      <c r="AM79" s="74">
        <v>1152.1041</v>
      </c>
      <c r="AN79" s="74">
        <v>1961.9366</v>
      </c>
      <c r="AO79" s="74">
        <v>3045.1230999999998</v>
      </c>
      <c r="AP79" s="74">
        <v>5142.9045999999998</v>
      </c>
      <c r="AQ79" s="74">
        <v>199.33487</v>
      </c>
      <c r="AR79" s="74">
        <v>274.45607999999999</v>
      </c>
      <c r="AT79" s="88">
        <v>1972</v>
      </c>
      <c r="AU79" s="74">
        <v>0</v>
      </c>
      <c r="AV79" s="74">
        <v>0</v>
      </c>
      <c r="AW79" s="74">
        <v>7.8379199999999996E-2</v>
      </c>
      <c r="AX79" s="74">
        <v>8.59259E-2</v>
      </c>
      <c r="AY79" s="74">
        <v>0.53167730000000002</v>
      </c>
      <c r="AZ79" s="74">
        <v>2.3207802000000002</v>
      </c>
      <c r="BA79" s="74">
        <v>7.6349685999999997</v>
      </c>
      <c r="BB79" s="74">
        <v>23.406617000000001</v>
      </c>
      <c r="BC79" s="74">
        <v>61.910328999999997</v>
      </c>
      <c r="BD79" s="74">
        <v>130.84440000000001</v>
      </c>
      <c r="BE79" s="74">
        <v>234.16634999999999</v>
      </c>
      <c r="BF79" s="74">
        <v>435.92509999999999</v>
      </c>
      <c r="BG79" s="74">
        <v>725.22463000000005</v>
      </c>
      <c r="BH79" s="74">
        <v>1093.0619999999999</v>
      </c>
      <c r="BI79" s="74">
        <v>1670.0814</v>
      </c>
      <c r="BJ79" s="74">
        <v>2470.2242999999999</v>
      </c>
      <c r="BK79" s="74">
        <v>3562.7550000000001</v>
      </c>
      <c r="BL79" s="74">
        <v>5721.942</v>
      </c>
      <c r="BM79" s="74">
        <v>249.22457</v>
      </c>
      <c r="BN79" s="74">
        <v>383.69742000000002</v>
      </c>
      <c r="BP79" s="88">
        <v>1972</v>
      </c>
    </row>
    <row r="80" spans="2:68">
      <c r="B80" s="88">
        <v>1973</v>
      </c>
      <c r="C80" s="74">
        <v>0</v>
      </c>
      <c r="D80" s="74">
        <v>0</v>
      </c>
      <c r="E80" s="74">
        <v>0</v>
      </c>
      <c r="F80" s="74">
        <v>0.33170850000000002</v>
      </c>
      <c r="G80" s="74">
        <v>0.34547800000000001</v>
      </c>
      <c r="H80" s="74">
        <v>1.9668778</v>
      </c>
      <c r="I80" s="74">
        <v>9.7370982999999995</v>
      </c>
      <c r="J80" s="74">
        <v>34.490428999999999</v>
      </c>
      <c r="K80" s="74">
        <v>98.103092000000004</v>
      </c>
      <c r="L80" s="74">
        <v>201.51365999999999</v>
      </c>
      <c r="M80" s="74">
        <v>385.42845999999997</v>
      </c>
      <c r="N80" s="74">
        <v>643.40774999999996</v>
      </c>
      <c r="O80" s="74">
        <v>1068.1110000000001</v>
      </c>
      <c r="P80" s="74">
        <v>1559.1188999999999</v>
      </c>
      <c r="Q80" s="74">
        <v>2228.9227000000001</v>
      </c>
      <c r="R80" s="74">
        <v>3223.2745</v>
      </c>
      <c r="S80" s="74">
        <v>4581.143</v>
      </c>
      <c r="T80" s="74">
        <v>6378.8202000000001</v>
      </c>
      <c r="U80" s="74">
        <v>292.06020999999998</v>
      </c>
      <c r="V80" s="74">
        <v>509.01781999999997</v>
      </c>
      <c r="X80" s="88">
        <v>1973</v>
      </c>
      <c r="Y80" s="74">
        <v>0</v>
      </c>
      <c r="Z80" s="74">
        <v>0</v>
      </c>
      <c r="AA80" s="74">
        <v>0</v>
      </c>
      <c r="AB80" s="74">
        <v>0</v>
      </c>
      <c r="AC80" s="74">
        <v>0.17877480000000001</v>
      </c>
      <c r="AD80" s="74">
        <v>0.75695500000000004</v>
      </c>
      <c r="AE80" s="74">
        <v>3.3234026999999999</v>
      </c>
      <c r="AF80" s="74">
        <v>8.9718520999999996</v>
      </c>
      <c r="AG80" s="74">
        <v>22.886340000000001</v>
      </c>
      <c r="AH80" s="74">
        <v>44.349536000000001</v>
      </c>
      <c r="AI80" s="74">
        <v>90.146889999999999</v>
      </c>
      <c r="AJ80" s="74">
        <v>186.50346999999999</v>
      </c>
      <c r="AK80" s="74">
        <v>346.12137999999999</v>
      </c>
      <c r="AL80" s="74">
        <v>626.51863000000003</v>
      </c>
      <c r="AM80" s="74">
        <v>1142.1789000000001</v>
      </c>
      <c r="AN80" s="74">
        <v>1872.8342</v>
      </c>
      <c r="AO80" s="74">
        <v>2945.6711</v>
      </c>
      <c r="AP80" s="74">
        <v>5268.6746999999996</v>
      </c>
      <c r="AQ80" s="74">
        <v>196.05188999999999</v>
      </c>
      <c r="AR80" s="74">
        <v>267.99585999999999</v>
      </c>
      <c r="AT80" s="88">
        <v>1973</v>
      </c>
      <c r="AU80" s="74">
        <v>0</v>
      </c>
      <c r="AV80" s="74">
        <v>0</v>
      </c>
      <c r="AW80" s="74">
        <v>0</v>
      </c>
      <c r="AX80" s="74">
        <v>0.16884959999999999</v>
      </c>
      <c r="AY80" s="74">
        <v>0.2635576</v>
      </c>
      <c r="AZ80" s="74">
        <v>1.3790631</v>
      </c>
      <c r="BA80" s="74">
        <v>6.6427299</v>
      </c>
      <c r="BB80" s="74">
        <v>22.077491999999999</v>
      </c>
      <c r="BC80" s="74">
        <v>61.840300999999997</v>
      </c>
      <c r="BD80" s="74">
        <v>125.11496</v>
      </c>
      <c r="BE80" s="74">
        <v>238.79589000000001</v>
      </c>
      <c r="BF80" s="74">
        <v>411.74556999999999</v>
      </c>
      <c r="BG80" s="74">
        <v>695.49429999999995</v>
      </c>
      <c r="BH80" s="74">
        <v>1065.4926</v>
      </c>
      <c r="BI80" s="74">
        <v>1613.8641</v>
      </c>
      <c r="BJ80" s="74">
        <v>2381.9803999999999</v>
      </c>
      <c r="BK80" s="74">
        <v>3517.7215999999999</v>
      </c>
      <c r="BL80" s="74">
        <v>5610.674</v>
      </c>
      <c r="BM80" s="74">
        <v>244.27343999999999</v>
      </c>
      <c r="BN80" s="74">
        <v>373.35840999999999</v>
      </c>
      <c r="BP80" s="88">
        <v>1973</v>
      </c>
    </row>
    <row r="81" spans="2:68">
      <c r="B81" s="88">
        <v>1974</v>
      </c>
      <c r="C81" s="74">
        <v>0</v>
      </c>
      <c r="D81" s="74">
        <v>0</v>
      </c>
      <c r="E81" s="74">
        <v>0.1498534</v>
      </c>
      <c r="F81" s="74">
        <v>0.16186700000000001</v>
      </c>
      <c r="G81" s="74">
        <v>1.1926159999999999</v>
      </c>
      <c r="H81" s="74">
        <v>2.4260025999999999</v>
      </c>
      <c r="I81" s="74">
        <v>10.631625</v>
      </c>
      <c r="J81" s="74">
        <v>37.653162999999999</v>
      </c>
      <c r="K81" s="74">
        <v>85.038949000000002</v>
      </c>
      <c r="L81" s="74">
        <v>191.64301</v>
      </c>
      <c r="M81" s="74">
        <v>370.43144999999998</v>
      </c>
      <c r="N81" s="74">
        <v>647.51909999999998</v>
      </c>
      <c r="O81" s="74">
        <v>1052.8861999999999</v>
      </c>
      <c r="P81" s="74">
        <v>1540.2832000000001</v>
      </c>
      <c r="Q81" s="74">
        <v>2295.3728999999998</v>
      </c>
      <c r="R81" s="74">
        <v>3442.8993</v>
      </c>
      <c r="S81" s="74">
        <v>4678.0222000000003</v>
      </c>
      <c r="T81" s="74">
        <v>7149.2941000000001</v>
      </c>
      <c r="U81" s="74">
        <v>298.33078</v>
      </c>
      <c r="V81" s="74">
        <v>525.8673</v>
      </c>
      <c r="X81" s="88">
        <v>1974</v>
      </c>
      <c r="Y81" s="74">
        <v>0</v>
      </c>
      <c r="Z81" s="74">
        <v>0</v>
      </c>
      <c r="AA81" s="74">
        <v>0</v>
      </c>
      <c r="AB81" s="74">
        <v>0</v>
      </c>
      <c r="AC81" s="74">
        <v>0</v>
      </c>
      <c r="AD81" s="74">
        <v>0.36509809999999998</v>
      </c>
      <c r="AE81" s="74">
        <v>3.1808277999999999</v>
      </c>
      <c r="AF81" s="74">
        <v>11.280170999999999</v>
      </c>
      <c r="AG81" s="74">
        <v>25.133300999999999</v>
      </c>
      <c r="AH81" s="74">
        <v>53.923583000000001</v>
      </c>
      <c r="AI81" s="74">
        <v>100.72538</v>
      </c>
      <c r="AJ81" s="74">
        <v>191.02226999999999</v>
      </c>
      <c r="AK81" s="74">
        <v>374.16291999999999</v>
      </c>
      <c r="AL81" s="74">
        <v>657.90886</v>
      </c>
      <c r="AM81" s="74">
        <v>1100.9114999999999</v>
      </c>
      <c r="AN81" s="74">
        <v>1911.0544</v>
      </c>
      <c r="AO81" s="74">
        <v>3111.3505</v>
      </c>
      <c r="AP81" s="74">
        <v>5539.1724000000004</v>
      </c>
      <c r="AQ81" s="74">
        <v>205.98858000000001</v>
      </c>
      <c r="AR81" s="74">
        <v>278.37587000000002</v>
      </c>
      <c r="AT81" s="88">
        <v>1974</v>
      </c>
      <c r="AU81" s="74">
        <v>0</v>
      </c>
      <c r="AV81" s="74">
        <v>0</v>
      </c>
      <c r="AW81" s="74">
        <v>7.7004699999999995E-2</v>
      </c>
      <c r="AX81" s="74">
        <v>8.2462599999999997E-2</v>
      </c>
      <c r="AY81" s="74">
        <v>0.60517560000000004</v>
      </c>
      <c r="AZ81" s="74">
        <v>1.4223752000000001</v>
      </c>
      <c r="BA81" s="74">
        <v>7.0296298999999998</v>
      </c>
      <c r="BB81" s="74">
        <v>24.821726000000002</v>
      </c>
      <c r="BC81" s="74">
        <v>56.112622000000002</v>
      </c>
      <c r="BD81" s="74">
        <v>124.91415000000001</v>
      </c>
      <c r="BE81" s="74">
        <v>236.95178000000001</v>
      </c>
      <c r="BF81" s="74">
        <v>415.55631</v>
      </c>
      <c r="BG81" s="74">
        <v>701.80714999999998</v>
      </c>
      <c r="BH81" s="74">
        <v>1072.1649</v>
      </c>
      <c r="BI81" s="74">
        <v>1623.1574000000001</v>
      </c>
      <c r="BJ81" s="74">
        <v>2491.2143000000001</v>
      </c>
      <c r="BK81" s="74">
        <v>3649.4611</v>
      </c>
      <c r="BL81" s="74">
        <v>6029.3694999999998</v>
      </c>
      <c r="BM81" s="74">
        <v>252.35067000000001</v>
      </c>
      <c r="BN81" s="74">
        <v>384.93794000000003</v>
      </c>
      <c r="BP81" s="88">
        <v>1974</v>
      </c>
    </row>
    <row r="82" spans="2:68">
      <c r="B82" s="88">
        <v>1975</v>
      </c>
      <c r="C82" s="74">
        <v>0</v>
      </c>
      <c r="D82" s="74">
        <v>0</v>
      </c>
      <c r="E82" s="74">
        <v>0</v>
      </c>
      <c r="F82" s="74">
        <v>0.1588658</v>
      </c>
      <c r="G82" s="74">
        <v>0.84972890000000001</v>
      </c>
      <c r="H82" s="74">
        <v>2.3657319999999999</v>
      </c>
      <c r="I82" s="74">
        <v>8.8323981000000007</v>
      </c>
      <c r="J82" s="74">
        <v>37.177520000000001</v>
      </c>
      <c r="K82" s="74">
        <v>84.918914999999998</v>
      </c>
      <c r="L82" s="74">
        <v>208.04070999999999</v>
      </c>
      <c r="M82" s="74">
        <v>360.34640999999999</v>
      </c>
      <c r="N82" s="74">
        <v>608.19907000000001</v>
      </c>
      <c r="O82" s="74">
        <v>965.12919999999997</v>
      </c>
      <c r="P82" s="74">
        <v>1499.2674</v>
      </c>
      <c r="Q82" s="74">
        <v>2168.0216999999998</v>
      </c>
      <c r="R82" s="74">
        <v>3014.5654</v>
      </c>
      <c r="S82" s="74">
        <v>4156.3571000000002</v>
      </c>
      <c r="T82" s="74">
        <v>6423.9739</v>
      </c>
      <c r="U82" s="74">
        <v>281.38170000000002</v>
      </c>
      <c r="V82" s="74">
        <v>484.49268999999998</v>
      </c>
      <c r="X82" s="88">
        <v>1975</v>
      </c>
      <c r="Y82" s="74">
        <v>0</v>
      </c>
      <c r="Z82" s="74">
        <v>0</v>
      </c>
      <c r="AA82" s="74">
        <v>0.1595502</v>
      </c>
      <c r="AB82" s="74">
        <v>0</v>
      </c>
      <c r="AC82" s="74">
        <v>0</v>
      </c>
      <c r="AD82" s="74">
        <v>1.5852355</v>
      </c>
      <c r="AE82" s="74">
        <v>3.9378950000000001</v>
      </c>
      <c r="AF82" s="74">
        <v>10.186588</v>
      </c>
      <c r="AG82" s="74">
        <v>24.400407999999999</v>
      </c>
      <c r="AH82" s="74">
        <v>48.159011999999997</v>
      </c>
      <c r="AI82" s="74">
        <v>98.992127999999994</v>
      </c>
      <c r="AJ82" s="74">
        <v>174.71098000000001</v>
      </c>
      <c r="AK82" s="74">
        <v>325.45483999999999</v>
      </c>
      <c r="AL82" s="74">
        <v>629.31637999999998</v>
      </c>
      <c r="AM82" s="74">
        <v>1057.7943</v>
      </c>
      <c r="AN82" s="74">
        <v>1708.7164</v>
      </c>
      <c r="AO82" s="74">
        <v>2711.7664</v>
      </c>
      <c r="AP82" s="74">
        <v>4889.1670000000004</v>
      </c>
      <c r="AQ82" s="74">
        <v>189.50538</v>
      </c>
      <c r="AR82" s="74">
        <v>251.45273</v>
      </c>
      <c r="AT82" s="88">
        <v>1975</v>
      </c>
      <c r="AU82" s="74">
        <v>0</v>
      </c>
      <c r="AV82" s="74">
        <v>0</v>
      </c>
      <c r="AW82" s="74">
        <v>7.7467999999999995E-2</v>
      </c>
      <c r="AX82" s="74">
        <v>8.1056299999999998E-2</v>
      </c>
      <c r="AY82" s="74">
        <v>0.42923909999999998</v>
      </c>
      <c r="AZ82" s="74">
        <v>1.983576</v>
      </c>
      <c r="BA82" s="74">
        <v>6.4622682999999999</v>
      </c>
      <c r="BB82" s="74">
        <v>24.048978000000002</v>
      </c>
      <c r="BC82" s="74">
        <v>55.617942999999997</v>
      </c>
      <c r="BD82" s="74">
        <v>130.83259000000001</v>
      </c>
      <c r="BE82" s="74">
        <v>231.13376</v>
      </c>
      <c r="BF82" s="74">
        <v>387.94774000000001</v>
      </c>
      <c r="BG82" s="74">
        <v>633.76850999999999</v>
      </c>
      <c r="BH82" s="74">
        <v>1037.1016999999999</v>
      </c>
      <c r="BI82" s="74">
        <v>1546.7571</v>
      </c>
      <c r="BJ82" s="74">
        <v>2206.5450000000001</v>
      </c>
      <c r="BK82" s="74">
        <v>3199.3136</v>
      </c>
      <c r="BL82" s="74">
        <v>5348.9594999999999</v>
      </c>
      <c r="BM82" s="74">
        <v>235.59354999999999</v>
      </c>
      <c r="BN82" s="74">
        <v>352.22552999999999</v>
      </c>
      <c r="BP82" s="88">
        <v>1975</v>
      </c>
    </row>
    <row r="83" spans="2:68">
      <c r="B83" s="88">
        <v>1976</v>
      </c>
      <c r="C83" s="74">
        <v>0</v>
      </c>
      <c r="D83" s="74">
        <v>0</v>
      </c>
      <c r="E83" s="74">
        <v>0.15330650000000001</v>
      </c>
      <c r="F83" s="74">
        <v>0</v>
      </c>
      <c r="G83" s="74">
        <v>0.1686955</v>
      </c>
      <c r="H83" s="74">
        <v>2.8354599</v>
      </c>
      <c r="I83" s="74">
        <v>9.5466913000000009</v>
      </c>
      <c r="J83" s="74">
        <v>31.594702000000002</v>
      </c>
      <c r="K83" s="74">
        <v>84.252769000000001</v>
      </c>
      <c r="L83" s="74">
        <v>196.9308</v>
      </c>
      <c r="M83" s="74">
        <v>339.51715000000002</v>
      </c>
      <c r="N83" s="74">
        <v>590.32610999999997</v>
      </c>
      <c r="O83" s="74">
        <v>960.37220000000002</v>
      </c>
      <c r="P83" s="74">
        <v>1490.328</v>
      </c>
      <c r="Q83" s="74">
        <v>2137.9863999999998</v>
      </c>
      <c r="R83" s="74">
        <v>3236.3807999999999</v>
      </c>
      <c r="S83" s="74">
        <v>4619.7566999999999</v>
      </c>
      <c r="T83" s="74">
        <v>6839.8024999999998</v>
      </c>
      <c r="U83" s="74">
        <v>289.16242</v>
      </c>
      <c r="V83" s="74">
        <v>498.94326999999998</v>
      </c>
      <c r="X83" s="88">
        <v>1976</v>
      </c>
      <c r="Y83" s="74">
        <v>0</v>
      </c>
      <c r="Z83" s="74">
        <v>0</v>
      </c>
      <c r="AA83" s="74">
        <v>0</v>
      </c>
      <c r="AB83" s="74">
        <v>0</v>
      </c>
      <c r="AC83" s="74">
        <v>0.34448669999999998</v>
      </c>
      <c r="AD83" s="74">
        <v>1.1991681000000001</v>
      </c>
      <c r="AE83" s="74">
        <v>3.1739649999999999</v>
      </c>
      <c r="AF83" s="74">
        <v>9.0332693000000006</v>
      </c>
      <c r="AG83" s="74">
        <v>23.102691</v>
      </c>
      <c r="AH83" s="74">
        <v>38.522305000000003</v>
      </c>
      <c r="AI83" s="74">
        <v>85.129941000000002</v>
      </c>
      <c r="AJ83" s="74">
        <v>166.9144</v>
      </c>
      <c r="AK83" s="74">
        <v>313.58668</v>
      </c>
      <c r="AL83" s="74">
        <v>592.90929000000006</v>
      </c>
      <c r="AM83" s="74">
        <v>1008.6516</v>
      </c>
      <c r="AN83" s="74">
        <v>1755.1668999999999</v>
      </c>
      <c r="AO83" s="74">
        <v>2721.4843000000001</v>
      </c>
      <c r="AP83" s="74">
        <v>5192.1724000000004</v>
      </c>
      <c r="AQ83" s="74">
        <v>192.99965</v>
      </c>
      <c r="AR83" s="74">
        <v>251.33233000000001</v>
      </c>
      <c r="AT83" s="88">
        <v>1976</v>
      </c>
      <c r="AU83" s="74">
        <v>0</v>
      </c>
      <c r="AV83" s="74">
        <v>0</v>
      </c>
      <c r="AW83" s="74">
        <v>7.8857200000000002E-2</v>
      </c>
      <c r="AX83" s="74">
        <v>0</v>
      </c>
      <c r="AY83" s="74">
        <v>0.25567640000000003</v>
      </c>
      <c r="AZ83" s="74">
        <v>2.0282467</v>
      </c>
      <c r="BA83" s="74">
        <v>6.4589746999999997</v>
      </c>
      <c r="BB83" s="74">
        <v>20.635331000000001</v>
      </c>
      <c r="BC83" s="74">
        <v>54.581510999999999</v>
      </c>
      <c r="BD83" s="74">
        <v>120.42665</v>
      </c>
      <c r="BE83" s="74">
        <v>214.05278000000001</v>
      </c>
      <c r="BF83" s="74">
        <v>376.51807000000002</v>
      </c>
      <c r="BG83" s="74">
        <v>624.05879000000004</v>
      </c>
      <c r="BH83" s="74">
        <v>1013.0069</v>
      </c>
      <c r="BI83" s="74">
        <v>1507.7737999999999</v>
      </c>
      <c r="BJ83" s="74">
        <v>2326.1266999999998</v>
      </c>
      <c r="BK83" s="74">
        <v>3347.6318000000001</v>
      </c>
      <c r="BL83" s="74">
        <v>5677.3720999999996</v>
      </c>
      <c r="BM83" s="74">
        <v>241.18719999999999</v>
      </c>
      <c r="BN83" s="74">
        <v>357.07080999999999</v>
      </c>
      <c r="BP83" s="88">
        <v>1976</v>
      </c>
    </row>
    <row r="84" spans="2:68">
      <c r="B84" s="88">
        <v>1977</v>
      </c>
      <c r="C84" s="74">
        <v>0</v>
      </c>
      <c r="D84" s="74">
        <v>0</v>
      </c>
      <c r="E84" s="74">
        <v>0.1553147</v>
      </c>
      <c r="F84" s="74">
        <v>0</v>
      </c>
      <c r="G84" s="74">
        <v>0.3324529</v>
      </c>
      <c r="H84" s="74">
        <v>2.3650126999999999</v>
      </c>
      <c r="I84" s="74">
        <v>10.752349000000001</v>
      </c>
      <c r="J84" s="74">
        <v>36.226142000000003</v>
      </c>
      <c r="K84" s="74">
        <v>76.702213999999998</v>
      </c>
      <c r="L84" s="74">
        <v>190.27132</v>
      </c>
      <c r="M84" s="74">
        <v>333.08987999999999</v>
      </c>
      <c r="N84" s="74">
        <v>557.87920999999994</v>
      </c>
      <c r="O84" s="74">
        <v>919.87711000000002</v>
      </c>
      <c r="P84" s="74">
        <v>1409.1791000000001</v>
      </c>
      <c r="Q84" s="74">
        <v>2035.1485</v>
      </c>
      <c r="R84" s="74">
        <v>2914.7152000000001</v>
      </c>
      <c r="S84" s="74">
        <v>4100.6736000000001</v>
      </c>
      <c r="T84" s="74">
        <v>5815.9585999999999</v>
      </c>
      <c r="U84" s="74">
        <v>272.38299000000001</v>
      </c>
      <c r="V84" s="74">
        <v>456.84104000000002</v>
      </c>
      <c r="X84" s="88">
        <v>1977</v>
      </c>
      <c r="Y84" s="74">
        <v>0.17144980000000001</v>
      </c>
      <c r="Z84" s="74">
        <v>0</v>
      </c>
      <c r="AA84" s="74">
        <v>0</v>
      </c>
      <c r="AB84" s="74">
        <v>0</v>
      </c>
      <c r="AC84" s="74">
        <v>0.17017679999999999</v>
      </c>
      <c r="AD84" s="74">
        <v>0.51732610000000001</v>
      </c>
      <c r="AE84" s="74">
        <v>1.9574336000000001</v>
      </c>
      <c r="AF84" s="74">
        <v>7.8821969999999997</v>
      </c>
      <c r="AG84" s="74">
        <v>20.798613</v>
      </c>
      <c r="AH84" s="74">
        <v>40.295749999999998</v>
      </c>
      <c r="AI84" s="74">
        <v>84.578665000000001</v>
      </c>
      <c r="AJ84" s="74">
        <v>156.14340000000001</v>
      </c>
      <c r="AK84" s="74">
        <v>308.30730999999997</v>
      </c>
      <c r="AL84" s="74">
        <v>539.01337999999998</v>
      </c>
      <c r="AM84" s="74">
        <v>1001.6832000000001</v>
      </c>
      <c r="AN84" s="74">
        <v>1733.8948</v>
      </c>
      <c r="AO84" s="74">
        <v>2752.4461999999999</v>
      </c>
      <c r="AP84" s="74">
        <v>4726.6314000000002</v>
      </c>
      <c r="AQ84" s="74">
        <v>187.97799000000001</v>
      </c>
      <c r="AR84" s="74">
        <v>241.70336</v>
      </c>
      <c r="AT84" s="88">
        <v>1977</v>
      </c>
      <c r="AU84" s="74">
        <v>8.3778900000000003E-2</v>
      </c>
      <c r="AV84" s="74">
        <v>0</v>
      </c>
      <c r="AW84" s="74">
        <v>7.9747899999999997E-2</v>
      </c>
      <c r="AX84" s="74">
        <v>0</v>
      </c>
      <c r="AY84" s="74">
        <v>0.25226769999999998</v>
      </c>
      <c r="AZ84" s="74">
        <v>1.4506752999999999</v>
      </c>
      <c r="BA84" s="74">
        <v>6.4744023000000004</v>
      </c>
      <c r="BB84" s="74">
        <v>22.433122000000001</v>
      </c>
      <c r="BC84" s="74">
        <v>49.517955000000001</v>
      </c>
      <c r="BD84" s="74">
        <v>117.7234</v>
      </c>
      <c r="BE84" s="74">
        <v>211.03883999999999</v>
      </c>
      <c r="BF84" s="74">
        <v>354.48164000000003</v>
      </c>
      <c r="BG84" s="74">
        <v>602.16024000000004</v>
      </c>
      <c r="BH84" s="74">
        <v>944.27961000000005</v>
      </c>
      <c r="BI84" s="74">
        <v>1460.8196</v>
      </c>
      <c r="BJ84" s="74">
        <v>2194.2881000000002</v>
      </c>
      <c r="BK84" s="74">
        <v>3194.3139000000001</v>
      </c>
      <c r="BL84" s="74">
        <v>5042.8964999999998</v>
      </c>
      <c r="BM84" s="74">
        <v>230.23155</v>
      </c>
      <c r="BN84" s="74">
        <v>335.56184000000002</v>
      </c>
      <c r="BP84" s="88">
        <v>1977</v>
      </c>
    </row>
    <row r="85" spans="2:68">
      <c r="B85" s="88">
        <v>1978</v>
      </c>
      <c r="C85" s="74">
        <v>0</v>
      </c>
      <c r="D85" s="74">
        <v>0</v>
      </c>
      <c r="E85" s="74">
        <v>0</v>
      </c>
      <c r="F85" s="74">
        <v>0.14990120000000001</v>
      </c>
      <c r="G85" s="74">
        <v>0.81583099999999997</v>
      </c>
      <c r="H85" s="74">
        <v>3.3534090999999999</v>
      </c>
      <c r="I85" s="74">
        <v>8.3039015999999997</v>
      </c>
      <c r="J85" s="74">
        <v>24.825116000000001</v>
      </c>
      <c r="K85" s="74">
        <v>76.127865</v>
      </c>
      <c r="L85" s="74">
        <v>156.86832000000001</v>
      </c>
      <c r="M85" s="74">
        <v>314.83836000000002</v>
      </c>
      <c r="N85" s="74">
        <v>538.55583000000001</v>
      </c>
      <c r="O85" s="74">
        <v>876.23220000000003</v>
      </c>
      <c r="P85" s="74">
        <v>1368.4247</v>
      </c>
      <c r="Q85" s="74">
        <v>1924.9861000000001</v>
      </c>
      <c r="R85" s="74">
        <v>2957.4396999999999</v>
      </c>
      <c r="S85" s="74">
        <v>4027.3251</v>
      </c>
      <c r="T85" s="74">
        <v>6137.2668999999996</v>
      </c>
      <c r="U85" s="74">
        <v>266.84609999999998</v>
      </c>
      <c r="V85" s="74">
        <v>448.65739000000002</v>
      </c>
      <c r="X85" s="88">
        <v>1978</v>
      </c>
      <c r="Y85" s="74">
        <v>0</v>
      </c>
      <c r="Z85" s="74">
        <v>0</v>
      </c>
      <c r="AA85" s="74">
        <v>0</v>
      </c>
      <c r="AB85" s="74">
        <v>0.1565744</v>
      </c>
      <c r="AC85" s="74">
        <v>0.33487210000000001</v>
      </c>
      <c r="AD85" s="74">
        <v>0.68333319999999997</v>
      </c>
      <c r="AE85" s="74">
        <v>2.2141202</v>
      </c>
      <c r="AF85" s="74">
        <v>6.0858004000000001</v>
      </c>
      <c r="AG85" s="74">
        <v>19.318711</v>
      </c>
      <c r="AH85" s="74">
        <v>38.596491</v>
      </c>
      <c r="AI85" s="74">
        <v>77.663099000000003</v>
      </c>
      <c r="AJ85" s="74">
        <v>147.98697999999999</v>
      </c>
      <c r="AK85" s="74">
        <v>298.78690999999998</v>
      </c>
      <c r="AL85" s="74">
        <v>545.77093000000002</v>
      </c>
      <c r="AM85" s="74">
        <v>953.60261000000003</v>
      </c>
      <c r="AN85" s="74">
        <v>1646.5641000000001</v>
      </c>
      <c r="AO85" s="74">
        <v>2653.3508000000002</v>
      </c>
      <c r="AP85" s="74">
        <v>4841.7644</v>
      </c>
      <c r="AQ85" s="74">
        <v>186.25064</v>
      </c>
      <c r="AR85" s="74">
        <v>236.29374000000001</v>
      </c>
      <c r="AT85" s="88">
        <v>1978</v>
      </c>
      <c r="AU85" s="74">
        <v>0</v>
      </c>
      <c r="AV85" s="74">
        <v>0</v>
      </c>
      <c r="AW85" s="74">
        <v>0</v>
      </c>
      <c r="AX85" s="74">
        <v>0.1531652</v>
      </c>
      <c r="AY85" s="74">
        <v>0.57845740000000001</v>
      </c>
      <c r="AZ85" s="74">
        <v>2.0308451999999999</v>
      </c>
      <c r="BA85" s="74">
        <v>5.3250298999999996</v>
      </c>
      <c r="BB85" s="74">
        <v>15.710739999999999</v>
      </c>
      <c r="BC85" s="74">
        <v>48.413770999999997</v>
      </c>
      <c r="BD85" s="74">
        <v>99.547263000000001</v>
      </c>
      <c r="BE85" s="74">
        <v>198.61533</v>
      </c>
      <c r="BF85" s="74">
        <v>341.08273000000003</v>
      </c>
      <c r="BG85" s="74">
        <v>575.98078999999996</v>
      </c>
      <c r="BH85" s="74">
        <v>928.06161999999995</v>
      </c>
      <c r="BI85" s="74">
        <v>1384.2103999999999</v>
      </c>
      <c r="BJ85" s="74">
        <v>2164.9018999999998</v>
      </c>
      <c r="BK85" s="74">
        <v>3104.5201000000002</v>
      </c>
      <c r="BL85" s="74">
        <v>5211.6979000000001</v>
      </c>
      <c r="BM85" s="74">
        <v>226.55770999999999</v>
      </c>
      <c r="BN85" s="74">
        <v>327.93254000000002</v>
      </c>
      <c r="BP85" s="88">
        <v>1978</v>
      </c>
    </row>
    <row r="86" spans="2:68">
      <c r="B86" s="89">
        <v>1979</v>
      </c>
      <c r="C86" s="74">
        <v>0</v>
      </c>
      <c r="D86" s="74">
        <v>0.1479743</v>
      </c>
      <c r="E86" s="74">
        <v>0</v>
      </c>
      <c r="F86" s="74">
        <v>0.29828130000000003</v>
      </c>
      <c r="G86" s="74">
        <v>0.47672619999999999</v>
      </c>
      <c r="H86" s="74">
        <v>2.8246945000000001</v>
      </c>
      <c r="I86" s="74">
        <v>7.5494747999999996</v>
      </c>
      <c r="J86" s="74">
        <v>29.162645999999999</v>
      </c>
      <c r="K86" s="74">
        <v>72.932608000000002</v>
      </c>
      <c r="L86" s="74">
        <v>142.13775999999999</v>
      </c>
      <c r="M86" s="74">
        <v>298.40699000000001</v>
      </c>
      <c r="N86" s="74">
        <v>498.41451999999998</v>
      </c>
      <c r="O86" s="74">
        <v>840.19456000000002</v>
      </c>
      <c r="P86" s="74">
        <v>1309.9248</v>
      </c>
      <c r="Q86" s="74">
        <v>1912.0169000000001</v>
      </c>
      <c r="R86" s="74">
        <v>2714.1925999999999</v>
      </c>
      <c r="S86" s="74">
        <v>3688.3276000000001</v>
      </c>
      <c r="T86" s="74">
        <v>5552.2073</v>
      </c>
      <c r="U86" s="74">
        <v>255.30201</v>
      </c>
      <c r="V86" s="74">
        <v>420.15866</v>
      </c>
      <c r="X86" s="89">
        <v>1979</v>
      </c>
      <c r="Y86" s="74">
        <v>0</v>
      </c>
      <c r="Z86" s="74">
        <v>0</v>
      </c>
      <c r="AA86" s="74">
        <v>0</v>
      </c>
      <c r="AB86" s="74">
        <v>0</v>
      </c>
      <c r="AC86" s="74">
        <v>0.16374379999999999</v>
      </c>
      <c r="AD86" s="74">
        <v>0.33814509999999998</v>
      </c>
      <c r="AE86" s="74">
        <v>1.7806489999999999</v>
      </c>
      <c r="AF86" s="74">
        <v>5.8580063999999998</v>
      </c>
      <c r="AG86" s="74">
        <v>15.265437</v>
      </c>
      <c r="AH86" s="74">
        <v>36.722389999999997</v>
      </c>
      <c r="AI86" s="74">
        <v>64.302098999999998</v>
      </c>
      <c r="AJ86" s="74">
        <v>142.89796999999999</v>
      </c>
      <c r="AK86" s="74">
        <v>269.69958000000003</v>
      </c>
      <c r="AL86" s="74">
        <v>491.96111999999999</v>
      </c>
      <c r="AM86" s="74">
        <v>897.74384999999995</v>
      </c>
      <c r="AN86" s="74">
        <v>1490.7462</v>
      </c>
      <c r="AO86" s="74">
        <v>2384.7993000000001</v>
      </c>
      <c r="AP86" s="74">
        <v>4301.8957</v>
      </c>
      <c r="AQ86" s="74">
        <v>171.00049999999999</v>
      </c>
      <c r="AR86" s="74">
        <v>213.5258</v>
      </c>
      <c r="AT86" s="89">
        <v>1979</v>
      </c>
      <c r="AU86" s="74">
        <v>0</v>
      </c>
      <c r="AV86" s="74">
        <v>7.5555399999999995E-2</v>
      </c>
      <c r="AW86" s="74">
        <v>0</v>
      </c>
      <c r="AX86" s="74">
        <v>0.15225810000000001</v>
      </c>
      <c r="AY86" s="74">
        <v>0.32258009999999998</v>
      </c>
      <c r="AZ86" s="74">
        <v>1.5922272</v>
      </c>
      <c r="BA86" s="74">
        <v>4.7185680000000003</v>
      </c>
      <c r="BB86" s="74">
        <v>17.798539999999999</v>
      </c>
      <c r="BC86" s="74">
        <v>44.754778000000002</v>
      </c>
      <c r="BD86" s="74">
        <v>90.927850000000007</v>
      </c>
      <c r="BE86" s="74">
        <v>183.92357000000001</v>
      </c>
      <c r="BF86" s="74">
        <v>319.18828999999999</v>
      </c>
      <c r="BG86" s="74">
        <v>542.68685000000005</v>
      </c>
      <c r="BH86" s="74">
        <v>871.88995999999997</v>
      </c>
      <c r="BI86" s="74">
        <v>1346.7399</v>
      </c>
      <c r="BJ86" s="74">
        <v>1979.3615</v>
      </c>
      <c r="BK86" s="74">
        <v>2815.2145999999998</v>
      </c>
      <c r="BL86" s="74">
        <v>4652.3905999999997</v>
      </c>
      <c r="BM86" s="74">
        <v>213.12743</v>
      </c>
      <c r="BN86" s="74">
        <v>302.85863999999998</v>
      </c>
      <c r="BP86" s="89">
        <v>1979</v>
      </c>
    </row>
    <row r="87" spans="2:68">
      <c r="B87" s="89">
        <v>1980</v>
      </c>
      <c r="C87" s="74">
        <v>0</v>
      </c>
      <c r="D87" s="74">
        <v>0</v>
      </c>
      <c r="E87" s="74">
        <v>0</v>
      </c>
      <c r="F87" s="74">
        <v>0.1500319</v>
      </c>
      <c r="G87" s="74">
        <v>0.62107559999999995</v>
      </c>
      <c r="H87" s="74">
        <v>2.6205750999999999</v>
      </c>
      <c r="I87" s="74">
        <v>8.6690506999999997</v>
      </c>
      <c r="J87" s="74">
        <v>21.840989</v>
      </c>
      <c r="K87" s="74">
        <v>64.631107999999998</v>
      </c>
      <c r="L87" s="74">
        <v>149.95738</v>
      </c>
      <c r="M87" s="74">
        <v>280.44972999999999</v>
      </c>
      <c r="N87" s="74">
        <v>453.44965999999999</v>
      </c>
      <c r="O87" s="74">
        <v>775.44919000000004</v>
      </c>
      <c r="P87" s="74">
        <v>1253.5652</v>
      </c>
      <c r="Q87" s="74">
        <v>1817.6474000000001</v>
      </c>
      <c r="R87" s="74">
        <v>2736.1532000000002</v>
      </c>
      <c r="S87" s="74">
        <v>3749.6188999999999</v>
      </c>
      <c r="T87" s="74">
        <v>5519.1117000000004</v>
      </c>
      <c r="U87" s="74">
        <v>249.52099000000001</v>
      </c>
      <c r="V87" s="74">
        <v>409.38076000000001</v>
      </c>
      <c r="X87" s="89">
        <v>1980</v>
      </c>
      <c r="Y87" s="74">
        <v>0</v>
      </c>
      <c r="Z87" s="74">
        <v>0</v>
      </c>
      <c r="AA87" s="74">
        <v>0</v>
      </c>
      <c r="AB87" s="74">
        <v>0</v>
      </c>
      <c r="AC87" s="74">
        <v>0</v>
      </c>
      <c r="AD87" s="74">
        <v>0.33369149999999997</v>
      </c>
      <c r="AE87" s="74">
        <v>1.7222078999999999</v>
      </c>
      <c r="AF87" s="74">
        <v>6.0188518999999996</v>
      </c>
      <c r="AG87" s="74">
        <v>14.677042</v>
      </c>
      <c r="AH87" s="74">
        <v>26.838581000000001</v>
      </c>
      <c r="AI87" s="74">
        <v>71.158373999999995</v>
      </c>
      <c r="AJ87" s="74">
        <v>129.11678000000001</v>
      </c>
      <c r="AK87" s="74">
        <v>250.62982</v>
      </c>
      <c r="AL87" s="74">
        <v>480.49385999999998</v>
      </c>
      <c r="AM87" s="74">
        <v>831.76331000000005</v>
      </c>
      <c r="AN87" s="74">
        <v>1470.3263999999999</v>
      </c>
      <c r="AO87" s="74">
        <v>2377.7341000000001</v>
      </c>
      <c r="AP87" s="74">
        <v>4204.2462999999998</v>
      </c>
      <c r="AQ87" s="74">
        <v>168.78484</v>
      </c>
      <c r="AR87" s="74">
        <v>207.14831000000001</v>
      </c>
      <c r="AT87" s="89">
        <v>1980</v>
      </c>
      <c r="AU87" s="74">
        <v>0</v>
      </c>
      <c r="AV87" s="74">
        <v>0</v>
      </c>
      <c r="AW87" s="74">
        <v>0</v>
      </c>
      <c r="AX87" s="74">
        <v>7.6478500000000005E-2</v>
      </c>
      <c r="AY87" s="74">
        <v>0.31517210000000001</v>
      </c>
      <c r="AZ87" s="74">
        <v>1.4877152</v>
      </c>
      <c r="BA87" s="74">
        <v>5.2520785999999999</v>
      </c>
      <c r="BB87" s="74">
        <v>14.097383000000001</v>
      </c>
      <c r="BC87" s="74">
        <v>40.255063999999997</v>
      </c>
      <c r="BD87" s="74">
        <v>89.949402000000006</v>
      </c>
      <c r="BE87" s="74">
        <v>178.30029999999999</v>
      </c>
      <c r="BF87" s="74">
        <v>290.15640000000002</v>
      </c>
      <c r="BG87" s="74">
        <v>501.42962999999997</v>
      </c>
      <c r="BH87" s="74">
        <v>839.93394000000001</v>
      </c>
      <c r="BI87" s="74">
        <v>1267.2855999999999</v>
      </c>
      <c r="BJ87" s="74">
        <v>1980.4202</v>
      </c>
      <c r="BK87" s="74">
        <v>2837.3768</v>
      </c>
      <c r="BL87" s="74">
        <v>4567.7924000000003</v>
      </c>
      <c r="BM87" s="74">
        <v>209.10006999999999</v>
      </c>
      <c r="BN87" s="74">
        <v>294.06515999999999</v>
      </c>
      <c r="BP87" s="89">
        <v>1980</v>
      </c>
    </row>
    <row r="88" spans="2:68">
      <c r="B88" s="89">
        <v>1981</v>
      </c>
      <c r="C88" s="74">
        <v>0</v>
      </c>
      <c r="D88" s="74">
        <v>0</v>
      </c>
      <c r="E88" s="74">
        <v>0</v>
      </c>
      <c r="F88" s="74">
        <v>0.30267309999999997</v>
      </c>
      <c r="G88" s="74">
        <v>0.45465640000000002</v>
      </c>
      <c r="H88" s="74">
        <v>2.4099870000000001</v>
      </c>
      <c r="I88" s="74">
        <v>6.7496660999999998</v>
      </c>
      <c r="J88" s="74">
        <v>21.222663000000001</v>
      </c>
      <c r="K88" s="74">
        <v>55.713957999999998</v>
      </c>
      <c r="L88" s="74">
        <v>140.4606</v>
      </c>
      <c r="M88" s="74">
        <v>260.65039000000002</v>
      </c>
      <c r="N88" s="74">
        <v>459.2894</v>
      </c>
      <c r="O88" s="74">
        <v>759.30196000000001</v>
      </c>
      <c r="P88" s="74">
        <v>1244.4782</v>
      </c>
      <c r="Q88" s="74">
        <v>1865.6016999999999</v>
      </c>
      <c r="R88" s="74">
        <v>2726.2197000000001</v>
      </c>
      <c r="S88" s="74">
        <v>3634.5473999999999</v>
      </c>
      <c r="T88" s="74">
        <v>5737.1148999999996</v>
      </c>
      <c r="U88" s="74">
        <v>250.66234</v>
      </c>
      <c r="V88" s="74">
        <v>408.13526000000002</v>
      </c>
      <c r="X88" s="89">
        <v>1981</v>
      </c>
      <c r="Y88" s="74">
        <v>0</v>
      </c>
      <c r="Z88" s="74">
        <v>0</v>
      </c>
      <c r="AA88" s="74">
        <v>0.15524789999999999</v>
      </c>
      <c r="AB88" s="74">
        <v>0</v>
      </c>
      <c r="AC88" s="74">
        <v>0.1557567</v>
      </c>
      <c r="AD88" s="74">
        <v>0.82294769999999995</v>
      </c>
      <c r="AE88" s="74">
        <v>0.66149709999999995</v>
      </c>
      <c r="AF88" s="74">
        <v>5.9806885999999997</v>
      </c>
      <c r="AG88" s="74">
        <v>14.509755</v>
      </c>
      <c r="AH88" s="74">
        <v>38.232486999999999</v>
      </c>
      <c r="AI88" s="74">
        <v>55.664011000000002</v>
      </c>
      <c r="AJ88" s="74">
        <v>126.60073</v>
      </c>
      <c r="AK88" s="74">
        <v>254.59388999999999</v>
      </c>
      <c r="AL88" s="74">
        <v>490.43768999999998</v>
      </c>
      <c r="AM88" s="74">
        <v>826.41695000000004</v>
      </c>
      <c r="AN88" s="74">
        <v>1415.6197</v>
      </c>
      <c r="AO88" s="74">
        <v>2312.2067000000002</v>
      </c>
      <c r="AP88" s="74">
        <v>4299.1778999999997</v>
      </c>
      <c r="AQ88" s="74">
        <v>170.74262999999999</v>
      </c>
      <c r="AR88" s="74">
        <v>205.79872</v>
      </c>
      <c r="AT88" s="89">
        <v>1981</v>
      </c>
      <c r="AU88" s="74">
        <v>0</v>
      </c>
      <c r="AV88" s="74">
        <v>0</v>
      </c>
      <c r="AW88" s="74">
        <v>7.5966599999999995E-2</v>
      </c>
      <c r="AX88" s="74">
        <v>0.15419669999999999</v>
      </c>
      <c r="AY88" s="74">
        <v>0.3072513</v>
      </c>
      <c r="AZ88" s="74">
        <v>1.6260401</v>
      </c>
      <c r="BA88" s="74">
        <v>3.7491585000000001</v>
      </c>
      <c r="BB88" s="74">
        <v>13.750263</v>
      </c>
      <c r="BC88" s="74">
        <v>35.619838999999999</v>
      </c>
      <c r="BD88" s="74">
        <v>90.666391000000004</v>
      </c>
      <c r="BE88" s="74">
        <v>160.33895999999999</v>
      </c>
      <c r="BF88" s="74">
        <v>292.87340999999998</v>
      </c>
      <c r="BG88" s="74">
        <v>494.82747000000001</v>
      </c>
      <c r="BH88" s="74">
        <v>842.19791999999995</v>
      </c>
      <c r="BI88" s="74">
        <v>1282.0704000000001</v>
      </c>
      <c r="BJ88" s="74">
        <v>1949.6491000000001</v>
      </c>
      <c r="BK88" s="74">
        <v>2758.8355000000001</v>
      </c>
      <c r="BL88" s="74">
        <v>4688.6117999999997</v>
      </c>
      <c r="BM88" s="74">
        <v>210.63092</v>
      </c>
      <c r="BN88" s="74">
        <v>292.35822999999999</v>
      </c>
      <c r="BP88" s="89">
        <v>1981</v>
      </c>
    </row>
    <row r="89" spans="2:68">
      <c r="B89" s="89">
        <v>1982</v>
      </c>
      <c r="C89" s="74">
        <v>0.33800340000000001</v>
      </c>
      <c r="D89" s="74">
        <v>0</v>
      </c>
      <c r="E89" s="74">
        <v>0</v>
      </c>
      <c r="F89" s="74">
        <v>0.30390240000000002</v>
      </c>
      <c r="G89" s="74">
        <v>0.59175009999999995</v>
      </c>
      <c r="H89" s="74">
        <v>1.7372462</v>
      </c>
      <c r="I89" s="74">
        <v>8.8397576999999998</v>
      </c>
      <c r="J89" s="74">
        <v>21.562594000000001</v>
      </c>
      <c r="K89" s="74">
        <v>58.102088999999999</v>
      </c>
      <c r="L89" s="74">
        <v>131.67947000000001</v>
      </c>
      <c r="M89" s="74">
        <v>251.35491999999999</v>
      </c>
      <c r="N89" s="74">
        <v>441.29518000000002</v>
      </c>
      <c r="O89" s="74">
        <v>713.73437999999999</v>
      </c>
      <c r="P89" s="74">
        <v>1205.4491</v>
      </c>
      <c r="Q89" s="74">
        <v>1807.3733</v>
      </c>
      <c r="R89" s="74">
        <v>2733.6558</v>
      </c>
      <c r="S89" s="74">
        <v>3801.2282</v>
      </c>
      <c r="T89" s="74">
        <v>5895.9943999999996</v>
      </c>
      <c r="U89" s="74">
        <v>249.61369999999999</v>
      </c>
      <c r="V89" s="74">
        <v>406.2987</v>
      </c>
      <c r="X89" s="89">
        <v>1982</v>
      </c>
      <c r="Y89" s="74">
        <v>0</v>
      </c>
      <c r="Z89" s="74">
        <v>0</v>
      </c>
      <c r="AA89" s="74">
        <v>0</v>
      </c>
      <c r="AB89" s="74">
        <v>0</v>
      </c>
      <c r="AC89" s="74">
        <v>0.30421029999999999</v>
      </c>
      <c r="AD89" s="74">
        <v>0.80586800000000003</v>
      </c>
      <c r="AE89" s="74">
        <v>1.9789407999999999</v>
      </c>
      <c r="AF89" s="74">
        <v>4.7528607000000003</v>
      </c>
      <c r="AG89" s="74">
        <v>12.803580999999999</v>
      </c>
      <c r="AH89" s="74">
        <v>31.796938000000001</v>
      </c>
      <c r="AI89" s="74">
        <v>62.059797000000003</v>
      </c>
      <c r="AJ89" s="74">
        <v>120.11738</v>
      </c>
      <c r="AK89" s="74">
        <v>248.72096999999999</v>
      </c>
      <c r="AL89" s="74">
        <v>460.53107</v>
      </c>
      <c r="AM89" s="74">
        <v>830.62570000000005</v>
      </c>
      <c r="AN89" s="74">
        <v>1514.5588</v>
      </c>
      <c r="AO89" s="74">
        <v>2338.6743000000001</v>
      </c>
      <c r="AP89" s="74">
        <v>4534.8702999999996</v>
      </c>
      <c r="AQ89" s="74">
        <v>176.52785</v>
      </c>
      <c r="AR89" s="74">
        <v>210.46835999999999</v>
      </c>
      <c r="AT89" s="89">
        <v>1982</v>
      </c>
      <c r="AU89" s="74">
        <v>0.1731191</v>
      </c>
      <c r="AV89" s="74">
        <v>0</v>
      </c>
      <c r="AW89" s="74">
        <v>0</v>
      </c>
      <c r="AX89" s="74">
        <v>0.15515979999999999</v>
      </c>
      <c r="AY89" s="74">
        <v>0.44997720000000002</v>
      </c>
      <c r="AZ89" s="74">
        <v>1.2762886</v>
      </c>
      <c r="BA89" s="74">
        <v>5.4534770000000004</v>
      </c>
      <c r="BB89" s="74">
        <v>13.324102999999999</v>
      </c>
      <c r="BC89" s="74">
        <v>36.035910999999999</v>
      </c>
      <c r="BD89" s="74">
        <v>82.985667000000007</v>
      </c>
      <c r="BE89" s="74">
        <v>158.98562000000001</v>
      </c>
      <c r="BF89" s="74">
        <v>281.13450999999998</v>
      </c>
      <c r="BG89" s="74">
        <v>471.27102000000002</v>
      </c>
      <c r="BH89" s="74">
        <v>807.05625999999995</v>
      </c>
      <c r="BI89" s="74">
        <v>1259.4248</v>
      </c>
      <c r="BJ89" s="74">
        <v>2011.4699000000001</v>
      </c>
      <c r="BK89" s="74">
        <v>2840.7705000000001</v>
      </c>
      <c r="BL89" s="74">
        <v>4899.6619000000001</v>
      </c>
      <c r="BM89" s="74">
        <v>213.01682</v>
      </c>
      <c r="BN89" s="74">
        <v>294.1909</v>
      </c>
      <c r="BP89" s="89">
        <v>1982</v>
      </c>
    </row>
    <row r="90" spans="2:68">
      <c r="B90" s="89">
        <v>1983</v>
      </c>
      <c r="C90" s="74">
        <v>0</v>
      </c>
      <c r="D90" s="74">
        <v>0</v>
      </c>
      <c r="E90" s="74">
        <v>0</v>
      </c>
      <c r="F90" s="74">
        <v>0.15278539999999999</v>
      </c>
      <c r="G90" s="74">
        <v>1.1694522000000001</v>
      </c>
      <c r="H90" s="74">
        <v>3.2739348000000001</v>
      </c>
      <c r="I90" s="74">
        <v>6.5599790000000002</v>
      </c>
      <c r="J90" s="74">
        <v>22.507971999999999</v>
      </c>
      <c r="K90" s="74">
        <v>52.722884999999998</v>
      </c>
      <c r="L90" s="74">
        <v>114.72645</v>
      </c>
      <c r="M90" s="74">
        <v>240.04151999999999</v>
      </c>
      <c r="N90" s="74">
        <v>421.89312000000001</v>
      </c>
      <c r="O90" s="74">
        <v>685.83627999999999</v>
      </c>
      <c r="P90" s="74">
        <v>1119.7140999999999</v>
      </c>
      <c r="Q90" s="74">
        <v>1665.5731000000001</v>
      </c>
      <c r="R90" s="74">
        <v>2591.4859000000001</v>
      </c>
      <c r="S90" s="74">
        <v>3598.8159999999998</v>
      </c>
      <c r="T90" s="74">
        <v>5455.0466999999999</v>
      </c>
      <c r="U90" s="74">
        <v>237.57713000000001</v>
      </c>
      <c r="V90" s="74">
        <v>380.82623999999998</v>
      </c>
      <c r="X90" s="89">
        <v>1983</v>
      </c>
      <c r="Y90" s="74">
        <v>0</v>
      </c>
      <c r="Z90" s="74">
        <v>0</v>
      </c>
      <c r="AA90" s="74">
        <v>0</v>
      </c>
      <c r="AB90" s="74">
        <v>0.3193011</v>
      </c>
      <c r="AC90" s="74">
        <v>0.45156439999999998</v>
      </c>
      <c r="AD90" s="74">
        <v>1.1129165000000001</v>
      </c>
      <c r="AE90" s="74">
        <v>0.97724169999999999</v>
      </c>
      <c r="AF90" s="74">
        <v>4.4715439999999997</v>
      </c>
      <c r="AG90" s="74">
        <v>13.382186000000001</v>
      </c>
      <c r="AH90" s="74">
        <v>28.612380000000002</v>
      </c>
      <c r="AI90" s="74">
        <v>62.353476000000001</v>
      </c>
      <c r="AJ90" s="74">
        <v>119.99572000000001</v>
      </c>
      <c r="AK90" s="74">
        <v>221.50683000000001</v>
      </c>
      <c r="AL90" s="74">
        <v>437.74119000000002</v>
      </c>
      <c r="AM90" s="74">
        <v>818.13005999999996</v>
      </c>
      <c r="AN90" s="74">
        <v>1411.1017999999999</v>
      </c>
      <c r="AO90" s="74">
        <v>2299.1264999999999</v>
      </c>
      <c r="AP90" s="74">
        <v>4168.7430999999997</v>
      </c>
      <c r="AQ90" s="74">
        <v>170.32289</v>
      </c>
      <c r="AR90" s="74">
        <v>199.45320000000001</v>
      </c>
      <c r="AT90" s="89">
        <v>1983</v>
      </c>
      <c r="AU90" s="74">
        <v>0</v>
      </c>
      <c r="AV90" s="74">
        <v>0</v>
      </c>
      <c r="AW90" s="74">
        <v>0</v>
      </c>
      <c r="AX90" s="74">
        <v>0.2342138</v>
      </c>
      <c r="AY90" s="74">
        <v>0.81575869999999995</v>
      </c>
      <c r="AZ90" s="74">
        <v>2.2040163000000002</v>
      </c>
      <c r="BA90" s="74">
        <v>3.7934583000000002</v>
      </c>
      <c r="BB90" s="74">
        <v>13.670935</v>
      </c>
      <c r="BC90" s="74">
        <v>33.575926000000003</v>
      </c>
      <c r="BD90" s="74">
        <v>72.744054000000006</v>
      </c>
      <c r="BE90" s="74">
        <v>153.33286000000001</v>
      </c>
      <c r="BF90" s="74">
        <v>272.00594000000001</v>
      </c>
      <c r="BG90" s="74">
        <v>445.23543999999998</v>
      </c>
      <c r="BH90" s="74">
        <v>753.97979999999995</v>
      </c>
      <c r="BI90" s="74">
        <v>1191.0730000000001</v>
      </c>
      <c r="BJ90" s="74">
        <v>1890.2887000000001</v>
      </c>
      <c r="BK90" s="74">
        <v>2751.2329</v>
      </c>
      <c r="BL90" s="74">
        <v>4510.3081000000002</v>
      </c>
      <c r="BM90" s="74">
        <v>203.90461999999999</v>
      </c>
      <c r="BN90" s="74">
        <v>277.12083999999999</v>
      </c>
      <c r="BP90" s="89">
        <v>1983</v>
      </c>
    </row>
    <row r="91" spans="2:68">
      <c r="B91" s="89">
        <v>1984</v>
      </c>
      <c r="C91" s="74">
        <v>0</v>
      </c>
      <c r="D91" s="74">
        <v>0</v>
      </c>
      <c r="E91" s="74">
        <v>0.14321310000000001</v>
      </c>
      <c r="F91" s="74">
        <v>0</v>
      </c>
      <c r="G91" s="74">
        <v>0.58238489999999998</v>
      </c>
      <c r="H91" s="74">
        <v>1.9948074</v>
      </c>
      <c r="I91" s="74">
        <v>10.369339999999999</v>
      </c>
      <c r="J91" s="74">
        <v>20.405826999999999</v>
      </c>
      <c r="K91" s="74">
        <v>57.769347000000003</v>
      </c>
      <c r="L91" s="74">
        <v>112.79467</v>
      </c>
      <c r="M91" s="74">
        <v>198.98768999999999</v>
      </c>
      <c r="N91" s="74">
        <v>396.84406999999999</v>
      </c>
      <c r="O91" s="74">
        <v>641.78232000000003</v>
      </c>
      <c r="P91" s="74">
        <v>1006.8931</v>
      </c>
      <c r="Q91" s="74">
        <v>1663.6593</v>
      </c>
      <c r="R91" s="74">
        <v>2413.3067999999998</v>
      </c>
      <c r="S91" s="74">
        <v>3459.0526</v>
      </c>
      <c r="T91" s="74">
        <v>5470.7421000000004</v>
      </c>
      <c r="U91" s="74">
        <v>229.70574999999999</v>
      </c>
      <c r="V91" s="74">
        <v>364.19330000000002</v>
      </c>
      <c r="X91" s="89">
        <v>1984</v>
      </c>
      <c r="Y91" s="74">
        <v>0</v>
      </c>
      <c r="Z91" s="74">
        <v>0</v>
      </c>
      <c r="AA91" s="74">
        <v>0</v>
      </c>
      <c r="AB91" s="74">
        <v>0</v>
      </c>
      <c r="AC91" s="74">
        <v>0.45106000000000002</v>
      </c>
      <c r="AD91" s="74">
        <v>0.46940130000000002</v>
      </c>
      <c r="AE91" s="74">
        <v>1.1291944</v>
      </c>
      <c r="AF91" s="74">
        <v>3.4484363999999998</v>
      </c>
      <c r="AG91" s="74">
        <v>11.057617</v>
      </c>
      <c r="AH91" s="74">
        <v>23.321742</v>
      </c>
      <c r="AI91" s="74">
        <v>48.338000999999998</v>
      </c>
      <c r="AJ91" s="74">
        <v>99.886758999999998</v>
      </c>
      <c r="AK91" s="74">
        <v>224.95926</v>
      </c>
      <c r="AL91" s="74">
        <v>444.21516000000003</v>
      </c>
      <c r="AM91" s="74">
        <v>762.67526999999995</v>
      </c>
      <c r="AN91" s="74">
        <v>1330.1555000000001</v>
      </c>
      <c r="AO91" s="74">
        <v>2292.7127</v>
      </c>
      <c r="AP91" s="74">
        <v>4105.6881000000003</v>
      </c>
      <c r="AQ91" s="74">
        <v>167.71824000000001</v>
      </c>
      <c r="AR91" s="74">
        <v>192.19983999999999</v>
      </c>
      <c r="AT91" s="89">
        <v>1984</v>
      </c>
      <c r="AU91" s="74">
        <v>0</v>
      </c>
      <c r="AV91" s="74">
        <v>0</v>
      </c>
      <c r="AW91" s="74">
        <v>7.3229299999999997E-2</v>
      </c>
      <c r="AX91" s="74">
        <v>0</v>
      </c>
      <c r="AY91" s="74">
        <v>0.51777790000000001</v>
      </c>
      <c r="AZ91" s="74">
        <v>1.2395375</v>
      </c>
      <c r="BA91" s="74">
        <v>5.7749734000000004</v>
      </c>
      <c r="BB91" s="74">
        <v>12.090548999999999</v>
      </c>
      <c r="BC91" s="74">
        <v>35.013703999999997</v>
      </c>
      <c r="BD91" s="74">
        <v>69.147114000000002</v>
      </c>
      <c r="BE91" s="74">
        <v>125.47897</v>
      </c>
      <c r="BF91" s="74">
        <v>249.95310000000001</v>
      </c>
      <c r="BG91" s="74">
        <v>427.03485000000001</v>
      </c>
      <c r="BH91" s="74">
        <v>704.93584999999996</v>
      </c>
      <c r="BI91" s="74">
        <v>1159.8280999999999</v>
      </c>
      <c r="BJ91" s="74">
        <v>1770.1172999999999</v>
      </c>
      <c r="BK91" s="74">
        <v>2702.2833999999998</v>
      </c>
      <c r="BL91" s="74">
        <v>4469.1112000000003</v>
      </c>
      <c r="BM91" s="74">
        <v>198.66630000000001</v>
      </c>
      <c r="BN91" s="74">
        <v>265.76114000000001</v>
      </c>
      <c r="BP91" s="89">
        <v>1984</v>
      </c>
    </row>
    <row r="92" spans="2:68">
      <c r="B92" s="89">
        <v>1985</v>
      </c>
      <c r="C92" s="74">
        <v>0</v>
      </c>
      <c r="D92" s="74">
        <v>0</v>
      </c>
      <c r="E92" s="74">
        <v>0</v>
      </c>
      <c r="F92" s="74">
        <v>0.14993020000000001</v>
      </c>
      <c r="G92" s="74">
        <v>0.43696810000000003</v>
      </c>
      <c r="H92" s="74">
        <v>2.3985884</v>
      </c>
      <c r="I92" s="74">
        <v>5.8968936000000003</v>
      </c>
      <c r="J92" s="74">
        <v>17.290513000000001</v>
      </c>
      <c r="K92" s="74">
        <v>48.383780000000002</v>
      </c>
      <c r="L92" s="74">
        <v>101.86450000000001</v>
      </c>
      <c r="M92" s="74">
        <v>215.46609000000001</v>
      </c>
      <c r="N92" s="74">
        <v>378.87542000000002</v>
      </c>
      <c r="O92" s="74">
        <v>617.66360999999995</v>
      </c>
      <c r="P92" s="74">
        <v>1037.7774999999999</v>
      </c>
      <c r="Q92" s="74">
        <v>1646.6723</v>
      </c>
      <c r="R92" s="74">
        <v>2521.9663</v>
      </c>
      <c r="S92" s="74">
        <v>3664.7480999999998</v>
      </c>
      <c r="T92" s="74">
        <v>5804.3014999999996</v>
      </c>
      <c r="U92" s="74">
        <v>236.47905</v>
      </c>
      <c r="V92" s="74">
        <v>372.79347999999999</v>
      </c>
      <c r="X92" s="89">
        <v>1985</v>
      </c>
      <c r="Y92" s="74">
        <v>0</v>
      </c>
      <c r="Z92" s="74">
        <v>0</v>
      </c>
      <c r="AA92" s="74">
        <v>0</v>
      </c>
      <c r="AB92" s="74">
        <v>0</v>
      </c>
      <c r="AC92" s="74">
        <v>0.30170370000000002</v>
      </c>
      <c r="AD92" s="74">
        <v>0.91961349999999997</v>
      </c>
      <c r="AE92" s="74">
        <v>0.95968370000000003</v>
      </c>
      <c r="AF92" s="74">
        <v>3.8141607999999998</v>
      </c>
      <c r="AG92" s="74">
        <v>9.9474478000000008</v>
      </c>
      <c r="AH92" s="74">
        <v>25.847445</v>
      </c>
      <c r="AI92" s="74">
        <v>50.832025000000002</v>
      </c>
      <c r="AJ92" s="74">
        <v>97.610024999999993</v>
      </c>
      <c r="AK92" s="74">
        <v>205.84897000000001</v>
      </c>
      <c r="AL92" s="74">
        <v>391.88731999999999</v>
      </c>
      <c r="AM92" s="74">
        <v>807.49080000000004</v>
      </c>
      <c r="AN92" s="74">
        <v>1375.1495</v>
      </c>
      <c r="AO92" s="74">
        <v>2435.7064</v>
      </c>
      <c r="AP92" s="74">
        <v>4389.0959000000003</v>
      </c>
      <c r="AQ92" s="74">
        <v>176.60934</v>
      </c>
      <c r="AR92" s="74">
        <v>198.71039999999999</v>
      </c>
      <c r="AT92" s="89">
        <v>1985</v>
      </c>
      <c r="AU92" s="74">
        <v>0</v>
      </c>
      <c r="AV92" s="74">
        <v>0</v>
      </c>
      <c r="AW92" s="74">
        <v>0</v>
      </c>
      <c r="AX92" s="74">
        <v>7.6645599999999994E-2</v>
      </c>
      <c r="AY92" s="74">
        <v>0.37052099999999999</v>
      </c>
      <c r="AZ92" s="74">
        <v>1.6672894</v>
      </c>
      <c r="BA92" s="74">
        <v>3.4327089000000002</v>
      </c>
      <c r="BB92" s="74">
        <v>10.670915000000001</v>
      </c>
      <c r="BC92" s="74">
        <v>29.632933999999999</v>
      </c>
      <c r="BD92" s="74">
        <v>64.862250000000003</v>
      </c>
      <c r="BE92" s="74">
        <v>135.05347</v>
      </c>
      <c r="BF92" s="74">
        <v>240.30860999999999</v>
      </c>
      <c r="BG92" s="74">
        <v>406.18450000000001</v>
      </c>
      <c r="BH92" s="74">
        <v>692.06115999999997</v>
      </c>
      <c r="BI92" s="74">
        <v>1178.2339999999999</v>
      </c>
      <c r="BJ92" s="74">
        <v>1842.0289</v>
      </c>
      <c r="BK92" s="74">
        <v>2871.5545999999999</v>
      </c>
      <c r="BL92" s="74">
        <v>4767.4438</v>
      </c>
      <c r="BM92" s="74">
        <v>206.50085999999999</v>
      </c>
      <c r="BN92" s="74">
        <v>273.07431000000003</v>
      </c>
      <c r="BP92" s="89">
        <v>1985</v>
      </c>
    </row>
    <row r="93" spans="2:68">
      <c r="B93" s="89">
        <v>1986</v>
      </c>
      <c r="C93" s="74">
        <v>0</v>
      </c>
      <c r="D93" s="74">
        <v>0</v>
      </c>
      <c r="E93" s="74">
        <v>0</v>
      </c>
      <c r="F93" s="74">
        <v>0.14523249999999999</v>
      </c>
      <c r="G93" s="74">
        <v>0.73483810000000005</v>
      </c>
      <c r="H93" s="74">
        <v>1.1734386000000001</v>
      </c>
      <c r="I93" s="74">
        <v>6.2923257000000001</v>
      </c>
      <c r="J93" s="74">
        <v>21.503834999999999</v>
      </c>
      <c r="K93" s="74">
        <v>50.181016999999997</v>
      </c>
      <c r="L93" s="74">
        <v>100.41992</v>
      </c>
      <c r="M93" s="74">
        <v>192.57346000000001</v>
      </c>
      <c r="N93" s="74">
        <v>345.86340999999999</v>
      </c>
      <c r="O93" s="74">
        <v>610.92323999999996</v>
      </c>
      <c r="P93" s="74">
        <v>950.56605000000002</v>
      </c>
      <c r="Q93" s="74">
        <v>1491.8030000000001</v>
      </c>
      <c r="R93" s="74">
        <v>2393.3645999999999</v>
      </c>
      <c r="S93" s="74">
        <v>3478.9949000000001</v>
      </c>
      <c r="T93" s="74">
        <v>5258.3051999999998</v>
      </c>
      <c r="U93" s="74">
        <v>225.70722000000001</v>
      </c>
      <c r="V93" s="74">
        <v>347.36216000000002</v>
      </c>
      <c r="X93" s="89">
        <v>1986</v>
      </c>
      <c r="Y93" s="74">
        <v>0</v>
      </c>
      <c r="Z93" s="74">
        <v>0</v>
      </c>
      <c r="AA93" s="74">
        <v>0</v>
      </c>
      <c r="AB93" s="74">
        <v>0</v>
      </c>
      <c r="AC93" s="74">
        <v>0</v>
      </c>
      <c r="AD93" s="74">
        <v>0.89994149999999995</v>
      </c>
      <c r="AE93" s="74">
        <v>1.2628017</v>
      </c>
      <c r="AF93" s="74">
        <v>2.8802488999999998</v>
      </c>
      <c r="AG93" s="74">
        <v>8.4983255999999994</v>
      </c>
      <c r="AH93" s="74">
        <v>22.488883999999999</v>
      </c>
      <c r="AI93" s="74">
        <v>50.298456000000002</v>
      </c>
      <c r="AJ93" s="74">
        <v>102.23846</v>
      </c>
      <c r="AK93" s="74">
        <v>204.16818000000001</v>
      </c>
      <c r="AL93" s="74">
        <v>408.74847</v>
      </c>
      <c r="AM93" s="74">
        <v>745.49086</v>
      </c>
      <c r="AN93" s="74">
        <v>1360.4591</v>
      </c>
      <c r="AO93" s="74">
        <v>2258.9396999999999</v>
      </c>
      <c r="AP93" s="74">
        <v>4197.1054000000004</v>
      </c>
      <c r="AQ93" s="74">
        <v>173.93011000000001</v>
      </c>
      <c r="AR93" s="74">
        <v>190.96063000000001</v>
      </c>
      <c r="AT93" s="89">
        <v>1986</v>
      </c>
      <c r="AU93" s="74">
        <v>0</v>
      </c>
      <c r="AV93" s="74">
        <v>0</v>
      </c>
      <c r="AW93" s="74">
        <v>0</v>
      </c>
      <c r="AX93" s="74">
        <v>7.4226799999999996E-2</v>
      </c>
      <c r="AY93" s="74">
        <v>0.37405300000000002</v>
      </c>
      <c r="AZ93" s="74">
        <v>1.038216</v>
      </c>
      <c r="BA93" s="74">
        <v>3.7818890000000001</v>
      </c>
      <c r="BB93" s="74">
        <v>12.315543</v>
      </c>
      <c r="BC93" s="74">
        <v>29.871876</v>
      </c>
      <c r="BD93" s="74">
        <v>62.568860999999998</v>
      </c>
      <c r="BE93" s="74">
        <v>123.09137</v>
      </c>
      <c r="BF93" s="74">
        <v>226.32938999999999</v>
      </c>
      <c r="BG93" s="74">
        <v>402.95621999999997</v>
      </c>
      <c r="BH93" s="74">
        <v>661.57912999999996</v>
      </c>
      <c r="BI93" s="74">
        <v>1075.6619000000001</v>
      </c>
      <c r="BJ93" s="74">
        <v>1783.0614</v>
      </c>
      <c r="BK93" s="74">
        <v>2696.3924000000002</v>
      </c>
      <c r="BL93" s="74">
        <v>4481.9638999999997</v>
      </c>
      <c r="BM93" s="74">
        <v>199.78962000000001</v>
      </c>
      <c r="BN93" s="74">
        <v>258.47412000000003</v>
      </c>
      <c r="BP93" s="89">
        <v>1986</v>
      </c>
    </row>
    <row r="94" spans="2:68">
      <c r="B94" s="89">
        <v>1987</v>
      </c>
      <c r="C94" s="74">
        <v>0</v>
      </c>
      <c r="D94" s="74">
        <v>0</v>
      </c>
      <c r="E94" s="74">
        <v>0</v>
      </c>
      <c r="F94" s="74">
        <v>0.28258169999999999</v>
      </c>
      <c r="G94" s="74">
        <v>1.1861482000000001</v>
      </c>
      <c r="H94" s="74">
        <v>2.4425533000000001</v>
      </c>
      <c r="I94" s="74">
        <v>5.8572826999999998</v>
      </c>
      <c r="J94" s="74">
        <v>16.212990999999999</v>
      </c>
      <c r="K94" s="74">
        <v>37.878248999999997</v>
      </c>
      <c r="L94" s="74">
        <v>96.940659999999994</v>
      </c>
      <c r="M94" s="74">
        <v>179.38804999999999</v>
      </c>
      <c r="N94" s="74">
        <v>337.30227000000002</v>
      </c>
      <c r="O94" s="74">
        <v>555.15538000000004</v>
      </c>
      <c r="P94" s="74">
        <v>918.59235000000001</v>
      </c>
      <c r="Q94" s="74">
        <v>1499.7581</v>
      </c>
      <c r="R94" s="74">
        <v>2305.5131999999999</v>
      </c>
      <c r="S94" s="74">
        <v>3359.5293000000001</v>
      </c>
      <c r="T94" s="74">
        <v>5323.5505000000003</v>
      </c>
      <c r="U94" s="74">
        <v>221.57471000000001</v>
      </c>
      <c r="V94" s="74">
        <v>337.83132999999998</v>
      </c>
      <c r="X94" s="89">
        <v>1987</v>
      </c>
      <c r="Y94" s="74">
        <v>0</v>
      </c>
      <c r="Z94" s="74">
        <v>0</v>
      </c>
      <c r="AA94" s="74">
        <v>0</v>
      </c>
      <c r="AB94" s="74">
        <v>0.1473824</v>
      </c>
      <c r="AC94" s="74">
        <v>0.1531978</v>
      </c>
      <c r="AD94" s="74">
        <v>0.29307889999999998</v>
      </c>
      <c r="AE94" s="74">
        <v>1.7015853000000001</v>
      </c>
      <c r="AF94" s="74">
        <v>2.7231806999999999</v>
      </c>
      <c r="AG94" s="74">
        <v>8.7707675999999992</v>
      </c>
      <c r="AH94" s="74">
        <v>19.918192999999999</v>
      </c>
      <c r="AI94" s="74">
        <v>45.100974999999998</v>
      </c>
      <c r="AJ94" s="74">
        <v>94.224013999999997</v>
      </c>
      <c r="AK94" s="74">
        <v>175.66437999999999</v>
      </c>
      <c r="AL94" s="74">
        <v>381.16025000000002</v>
      </c>
      <c r="AM94" s="74">
        <v>734.27319</v>
      </c>
      <c r="AN94" s="74">
        <v>1347.6005</v>
      </c>
      <c r="AO94" s="74">
        <v>2261.2516999999998</v>
      </c>
      <c r="AP94" s="74">
        <v>4255.4066999999995</v>
      </c>
      <c r="AQ94" s="74">
        <v>173.16057000000001</v>
      </c>
      <c r="AR94" s="74">
        <v>187.98050000000001</v>
      </c>
      <c r="AT94" s="89">
        <v>1987</v>
      </c>
      <c r="AU94" s="74">
        <v>0</v>
      </c>
      <c r="AV94" s="74">
        <v>0</v>
      </c>
      <c r="AW94" s="74">
        <v>0</v>
      </c>
      <c r="AX94" s="74">
        <v>0.2164085</v>
      </c>
      <c r="AY94" s="74">
        <v>0.67811779999999999</v>
      </c>
      <c r="AZ94" s="74">
        <v>1.3784068</v>
      </c>
      <c r="BA94" s="74">
        <v>3.7831381999999998</v>
      </c>
      <c r="BB94" s="74">
        <v>9.5271138000000004</v>
      </c>
      <c r="BC94" s="74">
        <v>23.675125999999999</v>
      </c>
      <c r="BD94" s="74">
        <v>59.535462000000003</v>
      </c>
      <c r="BE94" s="74">
        <v>113.72332</v>
      </c>
      <c r="BF94" s="74">
        <v>217.90280999999999</v>
      </c>
      <c r="BG94" s="74">
        <v>362.02246000000002</v>
      </c>
      <c r="BH94" s="74">
        <v>633.06137000000001</v>
      </c>
      <c r="BI94" s="74">
        <v>1073.7257</v>
      </c>
      <c r="BJ94" s="74">
        <v>1739.4559999999999</v>
      </c>
      <c r="BK94" s="74">
        <v>2659.3114999999998</v>
      </c>
      <c r="BL94" s="74">
        <v>4545.5907999999999</v>
      </c>
      <c r="BM94" s="74">
        <v>197.32691</v>
      </c>
      <c r="BN94" s="74">
        <v>252.83757</v>
      </c>
      <c r="BP94" s="89">
        <v>1987</v>
      </c>
    </row>
    <row r="95" spans="2:68">
      <c r="B95" s="89">
        <v>1988</v>
      </c>
      <c r="C95" s="74">
        <v>0</v>
      </c>
      <c r="D95" s="74">
        <v>0</v>
      </c>
      <c r="E95" s="74">
        <v>0</v>
      </c>
      <c r="F95" s="74">
        <v>0</v>
      </c>
      <c r="G95" s="74">
        <v>0.74279530000000005</v>
      </c>
      <c r="H95" s="74">
        <v>2.5406181000000001</v>
      </c>
      <c r="I95" s="74">
        <v>6.1773781000000003</v>
      </c>
      <c r="J95" s="74">
        <v>18.877490999999999</v>
      </c>
      <c r="K95" s="74">
        <v>44.787686000000001</v>
      </c>
      <c r="L95" s="74">
        <v>89.158268000000007</v>
      </c>
      <c r="M95" s="74">
        <v>165.78064000000001</v>
      </c>
      <c r="N95" s="74">
        <v>309.88459999999998</v>
      </c>
      <c r="O95" s="74">
        <v>523.08033</v>
      </c>
      <c r="P95" s="74">
        <v>906.97595000000001</v>
      </c>
      <c r="Q95" s="74">
        <v>1440.2528</v>
      </c>
      <c r="R95" s="74">
        <v>2227.2819</v>
      </c>
      <c r="S95" s="74">
        <v>3153.7148000000002</v>
      </c>
      <c r="T95" s="74">
        <v>5118.1206000000002</v>
      </c>
      <c r="U95" s="74">
        <v>215.02144000000001</v>
      </c>
      <c r="V95" s="74">
        <v>323.54131000000001</v>
      </c>
      <c r="X95" s="89">
        <v>1988</v>
      </c>
      <c r="Y95" s="74">
        <v>0</v>
      </c>
      <c r="Z95" s="74">
        <v>0</v>
      </c>
      <c r="AA95" s="74">
        <v>0</v>
      </c>
      <c r="AB95" s="74">
        <v>0</v>
      </c>
      <c r="AC95" s="74">
        <v>0.45963910000000002</v>
      </c>
      <c r="AD95" s="74">
        <v>0.143654</v>
      </c>
      <c r="AE95" s="74">
        <v>1.0593268</v>
      </c>
      <c r="AF95" s="74">
        <v>2.2065451999999999</v>
      </c>
      <c r="AG95" s="74">
        <v>6.6664912000000003</v>
      </c>
      <c r="AH95" s="74">
        <v>14.474406999999999</v>
      </c>
      <c r="AI95" s="74">
        <v>42.132375000000003</v>
      </c>
      <c r="AJ95" s="74">
        <v>85.275176999999999</v>
      </c>
      <c r="AK95" s="74">
        <v>168.61903000000001</v>
      </c>
      <c r="AL95" s="74">
        <v>352.24097999999998</v>
      </c>
      <c r="AM95" s="74">
        <v>712.84655999999995</v>
      </c>
      <c r="AN95" s="74">
        <v>1236.2651000000001</v>
      </c>
      <c r="AO95" s="74">
        <v>2237.7536</v>
      </c>
      <c r="AP95" s="74">
        <v>4135.7338</v>
      </c>
      <c r="AQ95" s="74">
        <v>167.16931</v>
      </c>
      <c r="AR95" s="74">
        <v>179.65378999999999</v>
      </c>
      <c r="AT95" s="89">
        <v>1988</v>
      </c>
      <c r="AU95" s="74">
        <v>0</v>
      </c>
      <c r="AV95" s="74">
        <v>0</v>
      </c>
      <c r="AW95" s="74">
        <v>0</v>
      </c>
      <c r="AX95" s="74">
        <v>0</v>
      </c>
      <c r="AY95" s="74">
        <v>0.60340059999999995</v>
      </c>
      <c r="AZ95" s="74">
        <v>1.3526925000000001</v>
      </c>
      <c r="BA95" s="74">
        <v>3.6239843999999999</v>
      </c>
      <c r="BB95" s="74">
        <v>10.584491</v>
      </c>
      <c r="BC95" s="74">
        <v>26.154192999999999</v>
      </c>
      <c r="BD95" s="74">
        <v>52.888269000000001</v>
      </c>
      <c r="BE95" s="74">
        <v>105.28008</v>
      </c>
      <c r="BF95" s="74">
        <v>199.36927</v>
      </c>
      <c r="BG95" s="74">
        <v>343.68396999999999</v>
      </c>
      <c r="BH95" s="74">
        <v>613.08537999999999</v>
      </c>
      <c r="BI95" s="74">
        <v>1035.0070000000001</v>
      </c>
      <c r="BJ95" s="74">
        <v>1642.787</v>
      </c>
      <c r="BK95" s="74">
        <v>2570.9412000000002</v>
      </c>
      <c r="BL95" s="74">
        <v>4406.0190000000002</v>
      </c>
      <c r="BM95" s="74">
        <v>191.04577</v>
      </c>
      <c r="BN95" s="74">
        <v>242.33224999999999</v>
      </c>
      <c r="BP95" s="89">
        <v>1988</v>
      </c>
    </row>
    <row r="96" spans="2:68">
      <c r="B96" s="89">
        <v>1989</v>
      </c>
      <c r="C96" s="74">
        <v>0</v>
      </c>
      <c r="D96" s="74">
        <v>0</v>
      </c>
      <c r="E96" s="74">
        <v>0</v>
      </c>
      <c r="F96" s="74">
        <v>0</v>
      </c>
      <c r="G96" s="74">
        <v>0.14766489999999999</v>
      </c>
      <c r="H96" s="74">
        <v>3.0651725000000001</v>
      </c>
      <c r="I96" s="74">
        <v>4.4035080999999998</v>
      </c>
      <c r="J96" s="74">
        <v>18.026734999999999</v>
      </c>
      <c r="K96" s="74">
        <v>32.434840000000001</v>
      </c>
      <c r="L96" s="74">
        <v>82.522963000000004</v>
      </c>
      <c r="M96" s="74">
        <v>153.72108</v>
      </c>
      <c r="N96" s="74">
        <v>289.09287</v>
      </c>
      <c r="O96" s="74">
        <v>513.81317999999999</v>
      </c>
      <c r="P96" s="74">
        <v>840.80425000000002</v>
      </c>
      <c r="Q96" s="74">
        <v>1438.259</v>
      </c>
      <c r="R96" s="74">
        <v>2243.0356000000002</v>
      </c>
      <c r="S96" s="74">
        <v>3359.4580999999998</v>
      </c>
      <c r="T96" s="74">
        <v>5527.7638999999999</v>
      </c>
      <c r="U96" s="74">
        <v>216.17653999999999</v>
      </c>
      <c r="V96" s="74">
        <v>326.77766000000003</v>
      </c>
      <c r="X96" s="89">
        <v>1989</v>
      </c>
      <c r="Y96" s="74">
        <v>0</v>
      </c>
      <c r="Z96" s="74">
        <v>0</v>
      </c>
      <c r="AA96" s="74">
        <v>0</v>
      </c>
      <c r="AB96" s="74">
        <v>0</v>
      </c>
      <c r="AC96" s="74">
        <v>0.15181720000000001</v>
      </c>
      <c r="AD96" s="74">
        <v>0.42470419999999998</v>
      </c>
      <c r="AE96" s="74">
        <v>1.4762805999999999</v>
      </c>
      <c r="AF96" s="74">
        <v>2.9424792000000002</v>
      </c>
      <c r="AG96" s="74">
        <v>6.0410995999999999</v>
      </c>
      <c r="AH96" s="74">
        <v>17.766275</v>
      </c>
      <c r="AI96" s="74">
        <v>38.285921000000002</v>
      </c>
      <c r="AJ96" s="74">
        <v>76.178972999999999</v>
      </c>
      <c r="AK96" s="74">
        <v>164.59751</v>
      </c>
      <c r="AL96" s="74">
        <v>328.98381999999998</v>
      </c>
      <c r="AM96" s="74">
        <v>696.73564999999996</v>
      </c>
      <c r="AN96" s="74">
        <v>1263.6126999999999</v>
      </c>
      <c r="AO96" s="74">
        <v>2270.4002999999998</v>
      </c>
      <c r="AP96" s="74">
        <v>4448.2986000000001</v>
      </c>
      <c r="AQ96" s="74">
        <v>172.15258</v>
      </c>
      <c r="AR96" s="74">
        <v>183.23326</v>
      </c>
      <c r="AT96" s="89">
        <v>1989</v>
      </c>
      <c r="AU96" s="74">
        <v>0</v>
      </c>
      <c r="AV96" s="74">
        <v>0</v>
      </c>
      <c r="AW96" s="74">
        <v>0</v>
      </c>
      <c r="AX96" s="74">
        <v>0</v>
      </c>
      <c r="AY96" s="74">
        <v>0.14971229999999999</v>
      </c>
      <c r="AZ96" s="74">
        <v>1.7554761999999999</v>
      </c>
      <c r="BA96" s="74">
        <v>2.9440924000000002</v>
      </c>
      <c r="BB96" s="74">
        <v>10.503958000000001</v>
      </c>
      <c r="BC96" s="74">
        <v>19.496192000000001</v>
      </c>
      <c r="BD96" s="74">
        <v>51.054667999999999</v>
      </c>
      <c r="BE96" s="74">
        <v>97.219618999999994</v>
      </c>
      <c r="BF96" s="74">
        <v>184.11452</v>
      </c>
      <c r="BG96" s="74">
        <v>337.80981000000003</v>
      </c>
      <c r="BH96" s="74">
        <v>570.75411999999994</v>
      </c>
      <c r="BI96" s="74">
        <v>1025.9157</v>
      </c>
      <c r="BJ96" s="74">
        <v>1666.0358000000001</v>
      </c>
      <c r="BK96" s="74">
        <v>2668.4054999999998</v>
      </c>
      <c r="BL96" s="74">
        <v>4749.6997000000001</v>
      </c>
      <c r="BM96" s="74">
        <v>194.11319</v>
      </c>
      <c r="BN96" s="74">
        <v>245.24363</v>
      </c>
      <c r="BP96" s="89">
        <v>1989</v>
      </c>
    </row>
    <row r="97" spans="2:68">
      <c r="B97" s="89">
        <v>1990</v>
      </c>
      <c r="C97" s="74">
        <v>0</v>
      </c>
      <c r="D97" s="74">
        <v>0</v>
      </c>
      <c r="E97" s="74">
        <v>0</v>
      </c>
      <c r="F97" s="74">
        <v>0.55754879999999996</v>
      </c>
      <c r="G97" s="74">
        <v>1.016669</v>
      </c>
      <c r="H97" s="74">
        <v>2.5145635</v>
      </c>
      <c r="I97" s="74">
        <v>4.8630271</v>
      </c>
      <c r="J97" s="74">
        <v>14.01815</v>
      </c>
      <c r="K97" s="74">
        <v>35.755495000000003</v>
      </c>
      <c r="L97" s="74">
        <v>70.509535999999997</v>
      </c>
      <c r="M97" s="74">
        <v>140.62656000000001</v>
      </c>
      <c r="N97" s="74">
        <v>283.97863999999998</v>
      </c>
      <c r="O97" s="74">
        <v>457.29511000000002</v>
      </c>
      <c r="P97" s="74">
        <v>802.45005000000003</v>
      </c>
      <c r="Q97" s="74">
        <v>1272.6722</v>
      </c>
      <c r="R97" s="74">
        <v>2086.2318</v>
      </c>
      <c r="S97" s="74">
        <v>3117.2626</v>
      </c>
      <c r="T97" s="74">
        <v>5049.8002999999999</v>
      </c>
      <c r="U97" s="74">
        <v>201.92053999999999</v>
      </c>
      <c r="V97" s="74">
        <v>300.80115999999998</v>
      </c>
      <c r="X97" s="89">
        <v>1990</v>
      </c>
      <c r="Y97" s="74">
        <v>0</v>
      </c>
      <c r="Z97" s="74">
        <v>0</v>
      </c>
      <c r="AA97" s="74">
        <v>0</v>
      </c>
      <c r="AB97" s="74">
        <v>0.14599029999999999</v>
      </c>
      <c r="AC97" s="74">
        <v>0.14929010000000001</v>
      </c>
      <c r="AD97" s="74">
        <v>0.42446200000000001</v>
      </c>
      <c r="AE97" s="74">
        <v>1.1519923999999999</v>
      </c>
      <c r="AF97" s="74">
        <v>3.3512165999999999</v>
      </c>
      <c r="AG97" s="74">
        <v>6.4645941999999996</v>
      </c>
      <c r="AH97" s="74">
        <v>13.162266000000001</v>
      </c>
      <c r="AI97" s="74">
        <v>30.931950000000001</v>
      </c>
      <c r="AJ97" s="74">
        <v>66.548419999999993</v>
      </c>
      <c r="AK97" s="74">
        <v>160.25771</v>
      </c>
      <c r="AL97" s="74">
        <v>325.91045000000003</v>
      </c>
      <c r="AM97" s="74">
        <v>663.61707999999999</v>
      </c>
      <c r="AN97" s="74">
        <v>1183.5553</v>
      </c>
      <c r="AO97" s="74">
        <v>2075.0045</v>
      </c>
      <c r="AP97" s="74">
        <v>4221.2311</v>
      </c>
      <c r="AQ97" s="74">
        <v>163.52852999999999</v>
      </c>
      <c r="AR97" s="74">
        <v>172.02010999999999</v>
      </c>
      <c r="AT97" s="89">
        <v>1990</v>
      </c>
      <c r="AU97" s="74">
        <v>0</v>
      </c>
      <c r="AV97" s="74">
        <v>0</v>
      </c>
      <c r="AW97" s="74">
        <v>0</v>
      </c>
      <c r="AX97" s="74">
        <v>0.35653089999999998</v>
      </c>
      <c r="AY97" s="74">
        <v>0.58894550000000001</v>
      </c>
      <c r="AZ97" s="74">
        <v>1.4761631</v>
      </c>
      <c r="BA97" s="74">
        <v>3.0137729000000002</v>
      </c>
      <c r="BB97" s="74">
        <v>8.6839279000000005</v>
      </c>
      <c r="BC97" s="74">
        <v>21.362499</v>
      </c>
      <c r="BD97" s="74">
        <v>42.561033999999999</v>
      </c>
      <c r="BE97" s="74">
        <v>87.073856000000006</v>
      </c>
      <c r="BF97" s="74">
        <v>176.43024</v>
      </c>
      <c r="BG97" s="74">
        <v>308.20564000000002</v>
      </c>
      <c r="BH97" s="74">
        <v>551.67124000000001</v>
      </c>
      <c r="BI97" s="74">
        <v>935.26239999999996</v>
      </c>
      <c r="BJ97" s="74">
        <v>1555.3209999999999</v>
      </c>
      <c r="BK97" s="74">
        <v>2457.5081</v>
      </c>
      <c r="BL97" s="74">
        <v>4455.2403999999997</v>
      </c>
      <c r="BM97" s="74">
        <v>182.67662999999999</v>
      </c>
      <c r="BN97" s="74">
        <v>228.13577000000001</v>
      </c>
      <c r="BP97" s="89">
        <v>1990</v>
      </c>
    </row>
    <row r="98" spans="2:68">
      <c r="B98" s="89">
        <v>1991</v>
      </c>
      <c r="C98" s="74">
        <v>0</v>
      </c>
      <c r="D98" s="74">
        <v>0</v>
      </c>
      <c r="E98" s="74">
        <v>0</v>
      </c>
      <c r="F98" s="74">
        <v>0.57243200000000005</v>
      </c>
      <c r="G98" s="74">
        <v>0.98992539999999996</v>
      </c>
      <c r="H98" s="74">
        <v>1.2807230999999999</v>
      </c>
      <c r="I98" s="74">
        <v>4.6232474000000003</v>
      </c>
      <c r="J98" s="74">
        <v>14.753970000000001</v>
      </c>
      <c r="K98" s="74">
        <v>32.206955000000001</v>
      </c>
      <c r="L98" s="74">
        <v>69.895802000000003</v>
      </c>
      <c r="M98" s="74">
        <v>124.03115</v>
      </c>
      <c r="N98" s="74">
        <v>242.85193000000001</v>
      </c>
      <c r="O98" s="74">
        <v>434.86676999999997</v>
      </c>
      <c r="P98" s="74">
        <v>719.05592000000001</v>
      </c>
      <c r="Q98" s="74">
        <v>1212.7233000000001</v>
      </c>
      <c r="R98" s="74">
        <v>1976.8166000000001</v>
      </c>
      <c r="S98" s="74">
        <v>3185.5282999999999</v>
      </c>
      <c r="T98" s="74">
        <v>4724.1067000000003</v>
      </c>
      <c r="U98" s="74">
        <v>194.45391000000001</v>
      </c>
      <c r="V98" s="74">
        <v>285.11768999999998</v>
      </c>
      <c r="X98" s="89">
        <v>1991</v>
      </c>
      <c r="Y98" s="74">
        <v>0</v>
      </c>
      <c r="Z98" s="74">
        <v>0</v>
      </c>
      <c r="AA98" s="74">
        <v>0</v>
      </c>
      <c r="AB98" s="74">
        <v>0</v>
      </c>
      <c r="AC98" s="74">
        <v>0</v>
      </c>
      <c r="AD98" s="74">
        <v>0.57394160000000005</v>
      </c>
      <c r="AE98" s="74">
        <v>1.2641319</v>
      </c>
      <c r="AF98" s="74">
        <v>1.2045307999999999</v>
      </c>
      <c r="AG98" s="74">
        <v>5.9455543999999998</v>
      </c>
      <c r="AH98" s="74">
        <v>12.135752999999999</v>
      </c>
      <c r="AI98" s="74">
        <v>26.381264999999999</v>
      </c>
      <c r="AJ98" s="74">
        <v>65.245030999999997</v>
      </c>
      <c r="AK98" s="74">
        <v>137.53448</v>
      </c>
      <c r="AL98" s="74">
        <v>286.69202000000001</v>
      </c>
      <c r="AM98" s="74">
        <v>594.48524999999995</v>
      </c>
      <c r="AN98" s="74">
        <v>1135.2448999999999</v>
      </c>
      <c r="AO98" s="74">
        <v>1961.9709</v>
      </c>
      <c r="AP98" s="74">
        <v>4089.9052000000001</v>
      </c>
      <c r="AQ98" s="74">
        <v>156.54150999999999</v>
      </c>
      <c r="AR98" s="74">
        <v>161.74749</v>
      </c>
      <c r="AT98" s="89">
        <v>1991</v>
      </c>
      <c r="AU98" s="74">
        <v>0</v>
      </c>
      <c r="AV98" s="74">
        <v>0</v>
      </c>
      <c r="AW98" s="74">
        <v>0</v>
      </c>
      <c r="AX98" s="74">
        <v>0.29323919999999998</v>
      </c>
      <c r="AY98" s="74">
        <v>0.5011584</v>
      </c>
      <c r="AZ98" s="74">
        <v>0.92879500000000004</v>
      </c>
      <c r="BA98" s="74">
        <v>2.9458489999999999</v>
      </c>
      <c r="BB98" s="74">
        <v>7.9796022999999998</v>
      </c>
      <c r="BC98" s="74">
        <v>19.238629</v>
      </c>
      <c r="BD98" s="74">
        <v>41.685088</v>
      </c>
      <c r="BE98" s="74">
        <v>76.393202000000002</v>
      </c>
      <c r="BF98" s="74">
        <v>155.1071</v>
      </c>
      <c r="BG98" s="74">
        <v>285.53282000000002</v>
      </c>
      <c r="BH98" s="74">
        <v>492.85809999999998</v>
      </c>
      <c r="BI98" s="74">
        <v>871.06343000000004</v>
      </c>
      <c r="BJ98" s="74">
        <v>1483.2443000000001</v>
      </c>
      <c r="BK98" s="74">
        <v>2411.3685</v>
      </c>
      <c r="BL98" s="74">
        <v>4271.72</v>
      </c>
      <c r="BM98" s="74">
        <v>175.43934999999999</v>
      </c>
      <c r="BN98" s="74">
        <v>215.6208</v>
      </c>
      <c r="BP98" s="89">
        <v>1991</v>
      </c>
    </row>
    <row r="99" spans="2:68">
      <c r="B99" s="89">
        <v>1992</v>
      </c>
      <c r="C99" s="74">
        <v>0</v>
      </c>
      <c r="D99" s="74">
        <v>0</v>
      </c>
      <c r="E99" s="74">
        <v>0</v>
      </c>
      <c r="F99" s="74">
        <v>0</v>
      </c>
      <c r="G99" s="74">
        <v>0.69075470000000005</v>
      </c>
      <c r="H99" s="74">
        <v>1.29908</v>
      </c>
      <c r="I99" s="74">
        <v>5.6509323</v>
      </c>
      <c r="J99" s="74">
        <v>12.44168</v>
      </c>
      <c r="K99" s="74">
        <v>31.397607000000001</v>
      </c>
      <c r="L99" s="74">
        <v>65.734390000000005</v>
      </c>
      <c r="M99" s="74">
        <v>128.10676000000001</v>
      </c>
      <c r="N99" s="74">
        <v>226.86413999999999</v>
      </c>
      <c r="O99" s="74">
        <v>423.04827</v>
      </c>
      <c r="P99" s="74">
        <v>700.68559000000005</v>
      </c>
      <c r="Q99" s="74">
        <v>1184.3107</v>
      </c>
      <c r="R99" s="74">
        <v>1988.3294000000001</v>
      </c>
      <c r="S99" s="74">
        <v>3027.9697000000001</v>
      </c>
      <c r="T99" s="74">
        <v>5063.4249</v>
      </c>
      <c r="U99" s="74">
        <v>195.94049999999999</v>
      </c>
      <c r="V99" s="74">
        <v>284.23302000000001</v>
      </c>
      <c r="X99" s="89">
        <v>1992</v>
      </c>
      <c r="Y99" s="74">
        <v>0.31972729999999999</v>
      </c>
      <c r="Z99" s="74">
        <v>0</v>
      </c>
      <c r="AA99" s="74">
        <v>0</v>
      </c>
      <c r="AB99" s="74">
        <v>0</v>
      </c>
      <c r="AC99" s="74">
        <v>0</v>
      </c>
      <c r="AD99" s="74">
        <v>0.29037859999999999</v>
      </c>
      <c r="AE99" s="74">
        <v>1.3803251000000001</v>
      </c>
      <c r="AF99" s="74">
        <v>2.6594172999999999</v>
      </c>
      <c r="AG99" s="74">
        <v>7.0181458000000001</v>
      </c>
      <c r="AH99" s="74">
        <v>12.452004000000001</v>
      </c>
      <c r="AI99" s="74">
        <v>30.437593</v>
      </c>
      <c r="AJ99" s="74">
        <v>74.310849000000005</v>
      </c>
      <c r="AK99" s="74">
        <v>138.11018999999999</v>
      </c>
      <c r="AL99" s="74">
        <v>268.56182000000001</v>
      </c>
      <c r="AM99" s="74">
        <v>561.07890999999995</v>
      </c>
      <c r="AN99" s="74">
        <v>1114.0577000000001</v>
      </c>
      <c r="AO99" s="74">
        <v>2119.8004000000001</v>
      </c>
      <c r="AP99" s="74">
        <v>4352.4967999999999</v>
      </c>
      <c r="AQ99" s="74">
        <v>164.40566999999999</v>
      </c>
      <c r="AR99" s="74">
        <v>166.70803000000001</v>
      </c>
      <c r="AT99" s="89">
        <v>1992</v>
      </c>
      <c r="AU99" s="74">
        <v>0.15576950000000001</v>
      </c>
      <c r="AV99" s="74">
        <v>0</v>
      </c>
      <c r="AW99" s="74">
        <v>0</v>
      </c>
      <c r="AX99" s="74">
        <v>0</v>
      </c>
      <c r="AY99" s="74">
        <v>0.34995599999999999</v>
      </c>
      <c r="AZ99" s="74">
        <v>0.79620489999999999</v>
      </c>
      <c r="BA99" s="74">
        <v>3.5172146999999998</v>
      </c>
      <c r="BB99" s="74">
        <v>7.5444345000000004</v>
      </c>
      <c r="BC99" s="74">
        <v>19.318280999999999</v>
      </c>
      <c r="BD99" s="74">
        <v>39.657418</v>
      </c>
      <c r="BE99" s="74">
        <v>80.502335000000002</v>
      </c>
      <c r="BF99" s="74">
        <v>151.38776999999999</v>
      </c>
      <c r="BG99" s="74">
        <v>280.07853999999998</v>
      </c>
      <c r="BH99" s="74">
        <v>475.71168999999998</v>
      </c>
      <c r="BI99" s="74">
        <v>841.46378000000004</v>
      </c>
      <c r="BJ99" s="74">
        <v>1476.3150000000001</v>
      </c>
      <c r="BK99" s="74">
        <v>2454.4639000000002</v>
      </c>
      <c r="BL99" s="74">
        <v>4559.1415999999999</v>
      </c>
      <c r="BM99" s="74">
        <v>180.11704</v>
      </c>
      <c r="BN99" s="74">
        <v>218.21394000000001</v>
      </c>
      <c r="BP99" s="89">
        <v>1992</v>
      </c>
    </row>
    <row r="100" spans="2:68">
      <c r="B100" s="89">
        <v>1993</v>
      </c>
      <c r="C100" s="74">
        <v>0</v>
      </c>
      <c r="D100" s="74">
        <v>0</v>
      </c>
      <c r="E100" s="74">
        <v>0</v>
      </c>
      <c r="F100" s="74">
        <v>0</v>
      </c>
      <c r="G100" s="74">
        <v>0.68533330000000003</v>
      </c>
      <c r="H100" s="74">
        <v>1.3168175</v>
      </c>
      <c r="I100" s="74">
        <v>4.3842642999999999</v>
      </c>
      <c r="J100" s="74">
        <v>15.341680999999999</v>
      </c>
      <c r="K100" s="74">
        <v>27.593861</v>
      </c>
      <c r="L100" s="74">
        <v>53.643107000000001</v>
      </c>
      <c r="M100" s="74">
        <v>117.13642</v>
      </c>
      <c r="N100" s="74">
        <v>218.38054</v>
      </c>
      <c r="O100" s="74">
        <v>381.14533999999998</v>
      </c>
      <c r="P100" s="74">
        <v>662.38640999999996</v>
      </c>
      <c r="Q100" s="74">
        <v>1117.3385000000001</v>
      </c>
      <c r="R100" s="74">
        <v>1803.7964999999999</v>
      </c>
      <c r="S100" s="74">
        <v>2843.2046999999998</v>
      </c>
      <c r="T100" s="74">
        <v>4756.3158999999996</v>
      </c>
      <c r="U100" s="74">
        <v>186.02866</v>
      </c>
      <c r="V100" s="74">
        <v>264.45222999999999</v>
      </c>
      <c r="X100" s="89">
        <v>1993</v>
      </c>
      <c r="Y100" s="74">
        <v>0</v>
      </c>
      <c r="Z100" s="74">
        <v>0</v>
      </c>
      <c r="AA100" s="74">
        <v>0.16279460000000001</v>
      </c>
      <c r="AB100" s="74">
        <v>0</v>
      </c>
      <c r="AC100" s="74">
        <v>0.14086029999999999</v>
      </c>
      <c r="AD100" s="74">
        <v>0.44166559999999999</v>
      </c>
      <c r="AE100" s="74">
        <v>1.9189333</v>
      </c>
      <c r="AF100" s="74">
        <v>2.3290445000000002</v>
      </c>
      <c r="AG100" s="74">
        <v>6.6549766000000004</v>
      </c>
      <c r="AH100" s="74">
        <v>10.3162</v>
      </c>
      <c r="AI100" s="74">
        <v>25.627291</v>
      </c>
      <c r="AJ100" s="74">
        <v>60.266024000000002</v>
      </c>
      <c r="AK100" s="74">
        <v>129.83865</v>
      </c>
      <c r="AL100" s="74">
        <v>246.42277999999999</v>
      </c>
      <c r="AM100" s="74">
        <v>528.42295000000001</v>
      </c>
      <c r="AN100" s="74">
        <v>1005.4912</v>
      </c>
      <c r="AO100" s="74">
        <v>1820.4598000000001</v>
      </c>
      <c r="AP100" s="74">
        <v>3969.4229</v>
      </c>
      <c r="AQ100" s="74">
        <v>151.64645999999999</v>
      </c>
      <c r="AR100" s="74">
        <v>150.07485</v>
      </c>
      <c r="AT100" s="89">
        <v>1993</v>
      </c>
      <c r="AU100" s="74">
        <v>0</v>
      </c>
      <c r="AV100" s="74">
        <v>0</v>
      </c>
      <c r="AW100" s="74">
        <v>7.9175800000000005E-2</v>
      </c>
      <c r="AX100" s="74">
        <v>0</v>
      </c>
      <c r="AY100" s="74">
        <v>0.41681279999999998</v>
      </c>
      <c r="AZ100" s="74">
        <v>0.8805963</v>
      </c>
      <c r="BA100" s="74">
        <v>3.1518614999999999</v>
      </c>
      <c r="BB100" s="74">
        <v>8.8231841000000006</v>
      </c>
      <c r="BC100" s="74">
        <v>17.174296999999999</v>
      </c>
      <c r="BD100" s="74">
        <v>32.402213000000003</v>
      </c>
      <c r="BE100" s="74">
        <v>72.509703000000002</v>
      </c>
      <c r="BF100" s="74">
        <v>140.13845000000001</v>
      </c>
      <c r="BG100" s="74">
        <v>255.21779000000001</v>
      </c>
      <c r="BH100" s="74">
        <v>446.67725999999999</v>
      </c>
      <c r="BI100" s="74">
        <v>794.75706000000002</v>
      </c>
      <c r="BJ100" s="74">
        <v>1336.9529</v>
      </c>
      <c r="BK100" s="74">
        <v>2199.5133000000001</v>
      </c>
      <c r="BL100" s="74">
        <v>4199.6751999999997</v>
      </c>
      <c r="BM100" s="74">
        <v>168.76849000000001</v>
      </c>
      <c r="BN100" s="74">
        <v>199.91587000000001</v>
      </c>
      <c r="BP100" s="89">
        <v>1993</v>
      </c>
    </row>
    <row r="101" spans="2:68">
      <c r="B101" s="89">
        <v>1994</v>
      </c>
      <c r="C101" s="74">
        <v>0</v>
      </c>
      <c r="D101" s="74">
        <v>0</v>
      </c>
      <c r="E101" s="74">
        <v>0</v>
      </c>
      <c r="F101" s="74">
        <v>0.4599647</v>
      </c>
      <c r="G101" s="74">
        <v>0.54957889999999998</v>
      </c>
      <c r="H101" s="74">
        <v>2.0574378000000002</v>
      </c>
      <c r="I101" s="74">
        <v>5.5928716999999999</v>
      </c>
      <c r="J101" s="74">
        <v>12.686074</v>
      </c>
      <c r="K101" s="74">
        <v>24.644480999999999</v>
      </c>
      <c r="L101" s="74">
        <v>55.445892000000001</v>
      </c>
      <c r="M101" s="74">
        <v>111.95583000000001</v>
      </c>
      <c r="N101" s="74">
        <v>183.83897999999999</v>
      </c>
      <c r="O101" s="74">
        <v>348.09564</v>
      </c>
      <c r="P101" s="74">
        <v>652.73717999999997</v>
      </c>
      <c r="Q101" s="74">
        <v>1039.5681999999999</v>
      </c>
      <c r="R101" s="74">
        <v>1824.1318000000001</v>
      </c>
      <c r="S101" s="74">
        <v>2904.5221000000001</v>
      </c>
      <c r="T101" s="74">
        <v>4987.2123000000001</v>
      </c>
      <c r="U101" s="74">
        <v>186.32221999999999</v>
      </c>
      <c r="V101" s="74">
        <v>262.62049000000002</v>
      </c>
      <c r="X101" s="89">
        <v>1994</v>
      </c>
      <c r="Y101" s="74">
        <v>0</v>
      </c>
      <c r="Z101" s="74">
        <v>0</v>
      </c>
      <c r="AA101" s="74">
        <v>0</v>
      </c>
      <c r="AB101" s="74">
        <v>0</v>
      </c>
      <c r="AC101" s="74">
        <v>0.14145969999999999</v>
      </c>
      <c r="AD101" s="74">
        <v>0</v>
      </c>
      <c r="AE101" s="74">
        <v>1.3646921000000001</v>
      </c>
      <c r="AF101" s="74">
        <v>2.5856347999999998</v>
      </c>
      <c r="AG101" s="74">
        <v>5.3396799000000001</v>
      </c>
      <c r="AH101" s="74">
        <v>11.608461999999999</v>
      </c>
      <c r="AI101" s="74">
        <v>23.244693999999999</v>
      </c>
      <c r="AJ101" s="74">
        <v>53.572450000000003</v>
      </c>
      <c r="AK101" s="74">
        <v>115.48966</v>
      </c>
      <c r="AL101" s="74">
        <v>239.35966999999999</v>
      </c>
      <c r="AM101" s="74">
        <v>473.44533999999999</v>
      </c>
      <c r="AN101" s="74">
        <v>1020.2914</v>
      </c>
      <c r="AO101" s="74">
        <v>1923.3652999999999</v>
      </c>
      <c r="AP101" s="74">
        <v>4197.8455999999996</v>
      </c>
      <c r="AQ101" s="74">
        <v>157.23919000000001</v>
      </c>
      <c r="AR101" s="74">
        <v>152.09466</v>
      </c>
      <c r="AT101" s="89">
        <v>1994</v>
      </c>
      <c r="AU101" s="74">
        <v>0</v>
      </c>
      <c r="AV101" s="74">
        <v>0</v>
      </c>
      <c r="AW101" s="74">
        <v>0</v>
      </c>
      <c r="AX101" s="74">
        <v>0.23582030000000001</v>
      </c>
      <c r="AY101" s="74">
        <v>0.34849400000000003</v>
      </c>
      <c r="AZ101" s="74">
        <v>1.0312247000000001</v>
      </c>
      <c r="BA101" s="74">
        <v>3.4792290000000001</v>
      </c>
      <c r="BB101" s="74">
        <v>7.626843</v>
      </c>
      <c r="BC101" s="74">
        <v>15.005888000000001</v>
      </c>
      <c r="BD101" s="74">
        <v>33.900883999999998</v>
      </c>
      <c r="BE101" s="74">
        <v>68.639966999999999</v>
      </c>
      <c r="BF101" s="74">
        <v>119.39361</v>
      </c>
      <c r="BG101" s="74">
        <v>231.52027000000001</v>
      </c>
      <c r="BH101" s="74">
        <v>439.43529999999998</v>
      </c>
      <c r="BI101" s="74">
        <v>730.46484999999996</v>
      </c>
      <c r="BJ101" s="74">
        <v>1355.9383</v>
      </c>
      <c r="BK101" s="74">
        <v>2287.2537000000002</v>
      </c>
      <c r="BL101" s="74">
        <v>4430.6992</v>
      </c>
      <c r="BM101" s="74">
        <v>171.71691000000001</v>
      </c>
      <c r="BN101" s="74">
        <v>200.25203999999999</v>
      </c>
      <c r="BP101" s="89">
        <v>1994</v>
      </c>
    </row>
    <row r="102" spans="2:68">
      <c r="B102" s="89">
        <v>1995</v>
      </c>
      <c r="C102" s="74">
        <v>0.15038319999999999</v>
      </c>
      <c r="D102" s="74">
        <v>0</v>
      </c>
      <c r="E102" s="74">
        <v>0</v>
      </c>
      <c r="F102" s="74">
        <v>0</v>
      </c>
      <c r="G102" s="74">
        <v>0.96988240000000003</v>
      </c>
      <c r="H102" s="74">
        <v>1.5979268</v>
      </c>
      <c r="I102" s="74">
        <v>5.4931774999999998</v>
      </c>
      <c r="J102" s="74">
        <v>14.113211</v>
      </c>
      <c r="K102" s="74">
        <v>28.335913000000001</v>
      </c>
      <c r="L102" s="74">
        <v>54.015464999999999</v>
      </c>
      <c r="M102" s="74">
        <v>105.60281999999999</v>
      </c>
      <c r="N102" s="74">
        <v>192.03286</v>
      </c>
      <c r="O102" s="74">
        <v>328.29343999999998</v>
      </c>
      <c r="P102" s="74">
        <v>575.01040999999998</v>
      </c>
      <c r="Q102" s="74">
        <v>1019.6761</v>
      </c>
      <c r="R102" s="74">
        <v>1654.3116</v>
      </c>
      <c r="S102" s="74">
        <v>2741.7761</v>
      </c>
      <c r="T102" s="74">
        <v>4816.8500999999997</v>
      </c>
      <c r="U102" s="74">
        <v>180.04715999999999</v>
      </c>
      <c r="V102" s="74">
        <v>249.01383000000001</v>
      </c>
      <c r="X102" s="89">
        <v>1995</v>
      </c>
      <c r="Y102" s="74">
        <v>0.15842010000000001</v>
      </c>
      <c r="Z102" s="74">
        <v>0</v>
      </c>
      <c r="AA102" s="74">
        <v>0</v>
      </c>
      <c r="AB102" s="74">
        <v>0</v>
      </c>
      <c r="AC102" s="74">
        <v>0.14263039999999999</v>
      </c>
      <c r="AD102" s="74">
        <v>0.14613409999999999</v>
      </c>
      <c r="AE102" s="74">
        <v>1.2350474</v>
      </c>
      <c r="AF102" s="74">
        <v>3.0982205999999999</v>
      </c>
      <c r="AG102" s="74">
        <v>5.8601234</v>
      </c>
      <c r="AH102" s="74">
        <v>10.089192000000001</v>
      </c>
      <c r="AI102" s="74">
        <v>25.310421999999999</v>
      </c>
      <c r="AJ102" s="74">
        <v>45.181334999999997</v>
      </c>
      <c r="AK102" s="74">
        <v>108.33687</v>
      </c>
      <c r="AL102" s="74">
        <v>214.2766</v>
      </c>
      <c r="AM102" s="74">
        <v>455.67858000000001</v>
      </c>
      <c r="AN102" s="74">
        <v>907.85155999999995</v>
      </c>
      <c r="AO102" s="74">
        <v>1751.0463999999999</v>
      </c>
      <c r="AP102" s="74">
        <v>3976.7121999999999</v>
      </c>
      <c r="AQ102" s="74">
        <v>149.04164</v>
      </c>
      <c r="AR102" s="74">
        <v>141.05319</v>
      </c>
      <c r="AT102" s="89">
        <v>1995</v>
      </c>
      <c r="AU102" s="74">
        <v>0.15429709999999999</v>
      </c>
      <c r="AV102" s="74">
        <v>0</v>
      </c>
      <c r="AW102" s="74">
        <v>0</v>
      </c>
      <c r="AX102" s="74">
        <v>0</v>
      </c>
      <c r="AY102" s="74">
        <v>0.56225179999999997</v>
      </c>
      <c r="AZ102" s="74">
        <v>0.87419270000000004</v>
      </c>
      <c r="BA102" s="74">
        <v>3.3633218</v>
      </c>
      <c r="BB102" s="74">
        <v>8.5997795999999997</v>
      </c>
      <c r="BC102" s="74">
        <v>17.080717</v>
      </c>
      <c r="BD102" s="74">
        <v>32.380330999999998</v>
      </c>
      <c r="BE102" s="74">
        <v>66.293687000000006</v>
      </c>
      <c r="BF102" s="74">
        <v>119.63354</v>
      </c>
      <c r="BG102" s="74">
        <v>217.81011000000001</v>
      </c>
      <c r="BH102" s="74">
        <v>389.67734000000002</v>
      </c>
      <c r="BI102" s="74">
        <v>712.51427999999999</v>
      </c>
      <c r="BJ102" s="74">
        <v>1221.9152999999999</v>
      </c>
      <c r="BK102" s="74">
        <v>2120.6790999999998</v>
      </c>
      <c r="BL102" s="74">
        <v>4226.4321</v>
      </c>
      <c r="BM102" s="74">
        <v>164.47206</v>
      </c>
      <c r="BN102" s="74">
        <v>188.09329</v>
      </c>
      <c r="BP102" s="89">
        <v>1995</v>
      </c>
    </row>
    <row r="103" spans="2:68">
      <c r="B103" s="89">
        <v>1996</v>
      </c>
      <c r="C103" s="74">
        <v>0</v>
      </c>
      <c r="D103" s="74">
        <v>0</v>
      </c>
      <c r="E103" s="74">
        <v>0</v>
      </c>
      <c r="F103" s="74">
        <v>0.30696499999999999</v>
      </c>
      <c r="G103" s="74">
        <v>0.56754490000000002</v>
      </c>
      <c r="H103" s="74">
        <v>2.2652332999999998</v>
      </c>
      <c r="I103" s="74">
        <v>5.0149403000000001</v>
      </c>
      <c r="J103" s="74">
        <v>10.776949</v>
      </c>
      <c r="K103" s="74">
        <v>28.361633000000001</v>
      </c>
      <c r="L103" s="74">
        <v>53.251241999999998</v>
      </c>
      <c r="M103" s="74">
        <v>99.226962</v>
      </c>
      <c r="N103" s="74">
        <v>167.06677999999999</v>
      </c>
      <c r="O103" s="74">
        <v>324.63198</v>
      </c>
      <c r="P103" s="74">
        <v>550.04944</v>
      </c>
      <c r="Q103" s="74">
        <v>955.05005000000006</v>
      </c>
      <c r="R103" s="74">
        <v>1557.8224</v>
      </c>
      <c r="S103" s="74">
        <v>2804.3593999999998</v>
      </c>
      <c r="T103" s="74">
        <v>4753.0956999999999</v>
      </c>
      <c r="U103" s="74">
        <v>177.51158000000001</v>
      </c>
      <c r="V103" s="74">
        <v>241.43186</v>
      </c>
      <c r="X103" s="89">
        <v>1996</v>
      </c>
      <c r="Y103" s="74">
        <v>0</v>
      </c>
      <c r="Z103" s="74">
        <v>0</v>
      </c>
      <c r="AA103" s="74">
        <v>0</v>
      </c>
      <c r="AB103" s="74">
        <v>0.3225016</v>
      </c>
      <c r="AC103" s="74">
        <v>0.14620610000000001</v>
      </c>
      <c r="AD103" s="74">
        <v>0.85293540000000001</v>
      </c>
      <c r="AE103" s="74">
        <v>1.2484169000000001</v>
      </c>
      <c r="AF103" s="74">
        <v>3.8545088000000001</v>
      </c>
      <c r="AG103" s="74">
        <v>4.2884120000000001</v>
      </c>
      <c r="AH103" s="74">
        <v>9.7307410000000001</v>
      </c>
      <c r="AI103" s="74">
        <v>20.001172</v>
      </c>
      <c r="AJ103" s="74">
        <v>48.823791</v>
      </c>
      <c r="AK103" s="74">
        <v>100.02677</v>
      </c>
      <c r="AL103" s="74">
        <v>196.31783999999999</v>
      </c>
      <c r="AM103" s="74">
        <v>419.77683999999999</v>
      </c>
      <c r="AN103" s="74">
        <v>852.42145000000005</v>
      </c>
      <c r="AO103" s="74">
        <v>1716.2107000000001</v>
      </c>
      <c r="AP103" s="74">
        <v>3982.2004000000002</v>
      </c>
      <c r="AQ103" s="74">
        <v>147.88016999999999</v>
      </c>
      <c r="AR103" s="74">
        <v>136.70048</v>
      </c>
      <c r="AT103" s="89">
        <v>1996</v>
      </c>
      <c r="AU103" s="74">
        <v>0</v>
      </c>
      <c r="AV103" s="74">
        <v>0</v>
      </c>
      <c r="AW103" s="74">
        <v>0</v>
      </c>
      <c r="AX103" s="74">
        <v>0.31454159999999998</v>
      </c>
      <c r="AY103" s="74">
        <v>0.36003439999999998</v>
      </c>
      <c r="AZ103" s="74">
        <v>1.5605249999999999</v>
      </c>
      <c r="BA103" s="74">
        <v>3.1276758999999998</v>
      </c>
      <c r="BB103" s="74">
        <v>7.3093921000000002</v>
      </c>
      <c r="BC103" s="74">
        <v>16.300087999999999</v>
      </c>
      <c r="BD103" s="74">
        <v>31.735340999999998</v>
      </c>
      <c r="BE103" s="74">
        <v>60.398910000000001</v>
      </c>
      <c r="BF103" s="74">
        <v>108.82543</v>
      </c>
      <c r="BG103" s="74">
        <v>211.88238999999999</v>
      </c>
      <c r="BH103" s="74">
        <v>368.76422000000002</v>
      </c>
      <c r="BI103" s="74">
        <v>664.82160999999996</v>
      </c>
      <c r="BJ103" s="74">
        <v>1151.6351</v>
      </c>
      <c r="BK103" s="74">
        <v>2124.0109000000002</v>
      </c>
      <c r="BL103" s="74">
        <v>4212.4386999999997</v>
      </c>
      <c r="BM103" s="74">
        <v>162.61936</v>
      </c>
      <c r="BN103" s="74">
        <v>182.39368999999999</v>
      </c>
      <c r="BP103" s="89">
        <v>1996</v>
      </c>
    </row>
    <row r="104" spans="2:68">
      <c r="B104" s="90">
        <v>1997</v>
      </c>
      <c r="C104" s="74">
        <v>0</v>
      </c>
      <c r="D104" s="74">
        <v>0</v>
      </c>
      <c r="E104" s="74">
        <v>0</v>
      </c>
      <c r="F104" s="74">
        <v>0.15370990000000001</v>
      </c>
      <c r="G104" s="74">
        <v>0.58476969999999995</v>
      </c>
      <c r="H104" s="74">
        <v>1.2470884</v>
      </c>
      <c r="I104" s="74">
        <v>5.3723080000000003</v>
      </c>
      <c r="J104" s="74">
        <v>13.890798999999999</v>
      </c>
      <c r="K104" s="74">
        <v>26.338470000000001</v>
      </c>
      <c r="L104" s="74">
        <v>50.974541000000002</v>
      </c>
      <c r="M104" s="74">
        <v>94.756676999999996</v>
      </c>
      <c r="N104" s="74">
        <v>162.83969999999999</v>
      </c>
      <c r="O104" s="74">
        <v>303.03703999999999</v>
      </c>
      <c r="P104" s="74">
        <v>526.33303000000001</v>
      </c>
      <c r="Q104" s="74">
        <v>885.94642999999996</v>
      </c>
      <c r="R104" s="74">
        <v>1441.0335</v>
      </c>
      <c r="S104" s="74">
        <v>2621.9202</v>
      </c>
      <c r="T104" s="74">
        <v>4704.6984000000002</v>
      </c>
      <c r="U104" s="74">
        <v>172.46280999999999</v>
      </c>
      <c r="V104" s="74">
        <v>229.87427</v>
      </c>
      <c r="X104" s="90">
        <v>1997</v>
      </c>
      <c r="Y104" s="74">
        <v>0</v>
      </c>
      <c r="Z104" s="74">
        <v>0</v>
      </c>
      <c r="AA104" s="74">
        <v>0</v>
      </c>
      <c r="AB104" s="74">
        <v>0</v>
      </c>
      <c r="AC104" s="74">
        <v>0.1502966</v>
      </c>
      <c r="AD104" s="74">
        <v>0.41584539999999998</v>
      </c>
      <c r="AE104" s="74">
        <v>1.9646889000000001</v>
      </c>
      <c r="AF104" s="74">
        <v>3.5160887999999999</v>
      </c>
      <c r="AG104" s="74">
        <v>3.9207315</v>
      </c>
      <c r="AH104" s="74">
        <v>10.31682</v>
      </c>
      <c r="AI104" s="74">
        <v>18.148174999999998</v>
      </c>
      <c r="AJ104" s="74">
        <v>45.349308999999998</v>
      </c>
      <c r="AK104" s="74">
        <v>100.35137</v>
      </c>
      <c r="AL104" s="74">
        <v>189.48905999999999</v>
      </c>
      <c r="AM104" s="74">
        <v>411.42696000000001</v>
      </c>
      <c r="AN104" s="74">
        <v>768.25387000000001</v>
      </c>
      <c r="AO104" s="74">
        <v>1683.3680999999999</v>
      </c>
      <c r="AP104" s="74">
        <v>3967.3836000000001</v>
      </c>
      <c r="AQ104" s="74">
        <v>147.47174000000001</v>
      </c>
      <c r="AR104" s="74">
        <v>132.86957000000001</v>
      </c>
      <c r="AT104" s="90">
        <v>1997</v>
      </c>
      <c r="AU104" s="74">
        <v>0</v>
      </c>
      <c r="AV104" s="74">
        <v>0</v>
      </c>
      <c r="AW104" s="74">
        <v>0</v>
      </c>
      <c r="AX104" s="74">
        <v>7.8740699999999997E-2</v>
      </c>
      <c r="AY104" s="74">
        <v>0.37054029999999999</v>
      </c>
      <c r="AZ104" s="74">
        <v>0.83154150000000004</v>
      </c>
      <c r="BA104" s="74">
        <v>3.6621988000000001</v>
      </c>
      <c r="BB104" s="74">
        <v>8.6852853000000003</v>
      </c>
      <c r="BC104" s="74">
        <v>15.086826</v>
      </c>
      <c r="BD104" s="74">
        <v>30.766506</v>
      </c>
      <c r="BE104" s="74">
        <v>57.177208</v>
      </c>
      <c r="BF104" s="74">
        <v>105.01622999999999</v>
      </c>
      <c r="BG104" s="74">
        <v>201.40805</v>
      </c>
      <c r="BH104" s="74">
        <v>354.30345</v>
      </c>
      <c r="BI104" s="74">
        <v>630.55439000000001</v>
      </c>
      <c r="BJ104" s="74">
        <v>1054.5868</v>
      </c>
      <c r="BK104" s="74">
        <v>2036.9776999999999</v>
      </c>
      <c r="BL104" s="74">
        <v>4188.3212999999996</v>
      </c>
      <c r="BM104" s="74">
        <v>159.8922</v>
      </c>
      <c r="BN104" s="74">
        <v>175.41297</v>
      </c>
      <c r="BP104" s="90">
        <v>1997</v>
      </c>
    </row>
    <row r="105" spans="2:68">
      <c r="B105" s="90">
        <v>1998</v>
      </c>
      <c r="C105" s="74">
        <v>0</v>
      </c>
      <c r="D105" s="74">
        <v>0</v>
      </c>
      <c r="E105" s="74">
        <v>0</v>
      </c>
      <c r="F105" s="74">
        <v>0.1528274</v>
      </c>
      <c r="G105" s="74">
        <v>0</v>
      </c>
      <c r="H105" s="74">
        <v>2.2015612</v>
      </c>
      <c r="I105" s="74">
        <v>6.0093401999999996</v>
      </c>
      <c r="J105" s="74">
        <v>13.331681</v>
      </c>
      <c r="K105" s="74">
        <v>25.895305</v>
      </c>
      <c r="L105" s="74">
        <v>44.342019999999998</v>
      </c>
      <c r="M105" s="74">
        <v>84.225397999999998</v>
      </c>
      <c r="N105" s="74">
        <v>157.65700000000001</v>
      </c>
      <c r="O105" s="74">
        <v>261.95632000000001</v>
      </c>
      <c r="P105" s="74">
        <v>485.34375999999997</v>
      </c>
      <c r="Q105" s="74">
        <v>817.54798000000005</v>
      </c>
      <c r="R105" s="74">
        <v>1393.7247</v>
      </c>
      <c r="S105" s="74">
        <v>2507.2393999999999</v>
      </c>
      <c r="T105" s="74">
        <v>4349.3639999999996</v>
      </c>
      <c r="U105" s="74">
        <v>165.05207999999999</v>
      </c>
      <c r="V105" s="74">
        <v>214.93651</v>
      </c>
      <c r="X105" s="90">
        <v>1998</v>
      </c>
      <c r="Y105" s="74">
        <v>0.31987719999999997</v>
      </c>
      <c r="Z105" s="74">
        <v>0</v>
      </c>
      <c r="AA105" s="74">
        <v>0</v>
      </c>
      <c r="AB105" s="74">
        <v>0</v>
      </c>
      <c r="AC105" s="74">
        <v>0.30870819999999999</v>
      </c>
      <c r="AD105" s="74">
        <v>0.82322589999999995</v>
      </c>
      <c r="AE105" s="74">
        <v>1.1334367000000001</v>
      </c>
      <c r="AF105" s="74">
        <v>2.9381794000000001</v>
      </c>
      <c r="AG105" s="74">
        <v>6.0095293999999999</v>
      </c>
      <c r="AH105" s="74">
        <v>10.60928</v>
      </c>
      <c r="AI105" s="74">
        <v>16.855767</v>
      </c>
      <c r="AJ105" s="74">
        <v>36.656381000000003</v>
      </c>
      <c r="AK105" s="74">
        <v>88.561762000000002</v>
      </c>
      <c r="AL105" s="74">
        <v>173.44405</v>
      </c>
      <c r="AM105" s="74">
        <v>361.15338000000003</v>
      </c>
      <c r="AN105" s="74">
        <v>718.26449000000002</v>
      </c>
      <c r="AO105" s="74">
        <v>1556.4503</v>
      </c>
      <c r="AP105" s="74">
        <v>3707.5992999999999</v>
      </c>
      <c r="AQ105" s="74">
        <v>139.28220999999999</v>
      </c>
      <c r="AR105" s="74">
        <v>122.70401</v>
      </c>
      <c r="AT105" s="90">
        <v>1998</v>
      </c>
      <c r="AU105" s="74">
        <v>0.15563160000000001</v>
      </c>
      <c r="AV105" s="74">
        <v>0</v>
      </c>
      <c r="AW105" s="74">
        <v>0</v>
      </c>
      <c r="AX105" s="74">
        <v>7.8265699999999994E-2</v>
      </c>
      <c r="AY105" s="74">
        <v>0.15213270000000001</v>
      </c>
      <c r="AZ105" s="74">
        <v>1.5114072999999999</v>
      </c>
      <c r="BA105" s="74">
        <v>3.5594028999999998</v>
      </c>
      <c r="BB105" s="74">
        <v>8.1134270999999991</v>
      </c>
      <c r="BC105" s="74">
        <v>15.897736999999999</v>
      </c>
      <c r="BD105" s="74">
        <v>27.493499</v>
      </c>
      <c r="BE105" s="74">
        <v>51.103471999999996</v>
      </c>
      <c r="BF105" s="74">
        <v>98.225893999999997</v>
      </c>
      <c r="BG105" s="74">
        <v>175.20587</v>
      </c>
      <c r="BH105" s="74">
        <v>326.29903000000002</v>
      </c>
      <c r="BI105" s="74">
        <v>573.60041999999999</v>
      </c>
      <c r="BJ105" s="74">
        <v>1007.0248</v>
      </c>
      <c r="BK105" s="74">
        <v>1916.1167</v>
      </c>
      <c r="BL105" s="74">
        <v>3902.1862000000001</v>
      </c>
      <c r="BM105" s="74">
        <v>152.08314999999999</v>
      </c>
      <c r="BN105" s="74">
        <v>163.27557999999999</v>
      </c>
      <c r="BP105" s="90">
        <v>1998</v>
      </c>
    </row>
    <row r="106" spans="2:68">
      <c r="B106" s="90">
        <v>1999</v>
      </c>
      <c r="C106" s="74">
        <v>0</v>
      </c>
      <c r="D106" s="74">
        <v>0</v>
      </c>
      <c r="E106" s="74">
        <v>0</v>
      </c>
      <c r="F106" s="74">
        <v>0.1511807</v>
      </c>
      <c r="G106" s="74">
        <v>0.9165413</v>
      </c>
      <c r="H106" s="74">
        <v>2.0694564999999998</v>
      </c>
      <c r="I106" s="74">
        <v>4.7304367999999997</v>
      </c>
      <c r="J106" s="74">
        <v>11.781338</v>
      </c>
      <c r="K106" s="74">
        <v>25.492729000000001</v>
      </c>
      <c r="L106" s="74">
        <v>46.916564000000001</v>
      </c>
      <c r="M106" s="74">
        <v>82.528110999999996</v>
      </c>
      <c r="N106" s="74">
        <v>147.97563</v>
      </c>
      <c r="O106" s="74">
        <v>244.36139</v>
      </c>
      <c r="P106" s="74">
        <v>434.28730000000002</v>
      </c>
      <c r="Q106" s="74">
        <v>776.26070000000004</v>
      </c>
      <c r="R106" s="74">
        <v>1284.7864</v>
      </c>
      <c r="S106" s="74">
        <v>2291.2833000000001</v>
      </c>
      <c r="T106" s="74">
        <v>4298.5644000000002</v>
      </c>
      <c r="U106" s="74">
        <v>159.15232</v>
      </c>
      <c r="V106" s="74">
        <v>203.12753000000001</v>
      </c>
      <c r="X106" s="90">
        <v>1999</v>
      </c>
      <c r="Y106" s="74">
        <v>0</v>
      </c>
      <c r="Z106" s="74">
        <v>0</v>
      </c>
      <c r="AA106" s="74">
        <v>0.4667249</v>
      </c>
      <c r="AB106" s="74">
        <v>0.31672729999999999</v>
      </c>
      <c r="AC106" s="74">
        <v>0.62891799999999998</v>
      </c>
      <c r="AD106" s="74">
        <v>0.27490429999999999</v>
      </c>
      <c r="AE106" s="74">
        <v>1.5557554</v>
      </c>
      <c r="AF106" s="74">
        <v>2.7852345000000001</v>
      </c>
      <c r="AG106" s="74">
        <v>4.2216478000000004</v>
      </c>
      <c r="AH106" s="74">
        <v>8.9161713999999996</v>
      </c>
      <c r="AI106" s="74">
        <v>14.298956</v>
      </c>
      <c r="AJ106" s="74">
        <v>37.113998000000002</v>
      </c>
      <c r="AK106" s="74">
        <v>77.239891</v>
      </c>
      <c r="AL106" s="74">
        <v>149.98081999999999</v>
      </c>
      <c r="AM106" s="74">
        <v>332.27805000000001</v>
      </c>
      <c r="AN106" s="74">
        <v>684.09987000000001</v>
      </c>
      <c r="AO106" s="74">
        <v>1441.7741000000001</v>
      </c>
      <c r="AP106" s="74">
        <v>3580.6617999999999</v>
      </c>
      <c r="AQ106" s="74">
        <v>134.55226999999999</v>
      </c>
      <c r="AR106" s="74">
        <v>115.48535</v>
      </c>
      <c r="AT106" s="90">
        <v>1999</v>
      </c>
      <c r="AU106" s="74">
        <v>0</v>
      </c>
      <c r="AV106" s="74">
        <v>0</v>
      </c>
      <c r="AW106" s="74">
        <v>0.227967</v>
      </c>
      <c r="AX106" s="74">
        <v>0.2320333</v>
      </c>
      <c r="AY106" s="74">
        <v>0.77480459999999995</v>
      </c>
      <c r="AZ106" s="74">
        <v>1.1705135</v>
      </c>
      <c r="BA106" s="74">
        <v>3.1324261999999998</v>
      </c>
      <c r="BB106" s="74">
        <v>7.2622125000000004</v>
      </c>
      <c r="BC106" s="74">
        <v>14.793486</v>
      </c>
      <c r="BD106" s="74">
        <v>27.871714000000001</v>
      </c>
      <c r="BE106" s="74">
        <v>48.873584000000001</v>
      </c>
      <c r="BF106" s="74">
        <v>93.532607999999996</v>
      </c>
      <c r="BG106" s="74">
        <v>160.87747999999999</v>
      </c>
      <c r="BH106" s="74">
        <v>289.56044000000003</v>
      </c>
      <c r="BI106" s="74">
        <v>540.56392000000005</v>
      </c>
      <c r="BJ106" s="74">
        <v>942.60898999999995</v>
      </c>
      <c r="BK106" s="74">
        <v>1765.3022000000001</v>
      </c>
      <c r="BL106" s="74">
        <v>3799.3921</v>
      </c>
      <c r="BM106" s="74">
        <v>146.76596000000001</v>
      </c>
      <c r="BN106" s="74">
        <v>154.08385000000001</v>
      </c>
      <c r="BP106" s="90">
        <v>1999</v>
      </c>
    </row>
    <row r="107" spans="2:68">
      <c r="B107" s="90">
        <v>2000</v>
      </c>
      <c r="C107" s="74">
        <v>0.15308749999999999</v>
      </c>
      <c r="D107" s="74">
        <v>0</v>
      </c>
      <c r="E107" s="74">
        <v>0</v>
      </c>
      <c r="F107" s="74">
        <v>0.1488197</v>
      </c>
      <c r="G107" s="74">
        <v>0.92373780000000005</v>
      </c>
      <c r="H107" s="74">
        <v>1.8147831999999999</v>
      </c>
      <c r="I107" s="74">
        <v>4.9701012999999996</v>
      </c>
      <c r="J107" s="74">
        <v>12.499008999999999</v>
      </c>
      <c r="K107" s="74">
        <v>25.148727000000001</v>
      </c>
      <c r="L107" s="74">
        <v>44.780304999999998</v>
      </c>
      <c r="M107" s="74">
        <v>74.861458999999996</v>
      </c>
      <c r="N107" s="74">
        <v>122.36309</v>
      </c>
      <c r="O107" s="74">
        <v>222.73281</v>
      </c>
      <c r="P107" s="74">
        <v>384.95697000000001</v>
      </c>
      <c r="Q107" s="74">
        <v>687.63962000000004</v>
      </c>
      <c r="R107" s="74">
        <v>1178.7837</v>
      </c>
      <c r="S107" s="74">
        <v>2086.9461999999999</v>
      </c>
      <c r="T107" s="74">
        <v>4036.9688000000001</v>
      </c>
      <c r="U107" s="74">
        <v>148.80131</v>
      </c>
      <c r="V107" s="74">
        <v>185.72416000000001</v>
      </c>
      <c r="X107" s="90">
        <v>2000</v>
      </c>
      <c r="Y107" s="74">
        <v>0</v>
      </c>
      <c r="Z107" s="74">
        <v>0</v>
      </c>
      <c r="AA107" s="74">
        <v>0</v>
      </c>
      <c r="AB107" s="74">
        <v>0.15531980000000001</v>
      </c>
      <c r="AC107" s="74">
        <v>0</v>
      </c>
      <c r="AD107" s="74">
        <v>0.27736169999999999</v>
      </c>
      <c r="AE107" s="74">
        <v>1.2604971</v>
      </c>
      <c r="AF107" s="74">
        <v>2.9251390000000002</v>
      </c>
      <c r="AG107" s="74">
        <v>5.1052862000000001</v>
      </c>
      <c r="AH107" s="74">
        <v>10.444534000000001</v>
      </c>
      <c r="AI107" s="74">
        <v>16.956105000000001</v>
      </c>
      <c r="AJ107" s="74">
        <v>38.047221</v>
      </c>
      <c r="AK107" s="74">
        <v>60.357377</v>
      </c>
      <c r="AL107" s="74">
        <v>142.32094000000001</v>
      </c>
      <c r="AM107" s="74">
        <v>329.68657000000002</v>
      </c>
      <c r="AN107" s="74">
        <v>608.19719999999995</v>
      </c>
      <c r="AO107" s="74">
        <v>1291.8226999999999</v>
      </c>
      <c r="AP107" s="74">
        <v>3474.1849000000002</v>
      </c>
      <c r="AQ107" s="74">
        <v>130.09453999999999</v>
      </c>
      <c r="AR107" s="74">
        <v>108.68473</v>
      </c>
      <c r="AT107" s="90">
        <v>2000</v>
      </c>
      <c r="AU107" s="74">
        <v>7.8509700000000002E-2</v>
      </c>
      <c r="AV107" s="74">
        <v>0</v>
      </c>
      <c r="AW107" s="74">
        <v>0</v>
      </c>
      <c r="AX107" s="74">
        <v>0.1520003</v>
      </c>
      <c r="AY107" s="74">
        <v>0.46880379999999999</v>
      </c>
      <c r="AZ107" s="74">
        <v>1.0435371</v>
      </c>
      <c r="BA107" s="74">
        <v>3.1024915000000002</v>
      </c>
      <c r="BB107" s="74">
        <v>7.6863437000000001</v>
      </c>
      <c r="BC107" s="74">
        <v>15.064413</v>
      </c>
      <c r="BD107" s="74">
        <v>27.522694999999999</v>
      </c>
      <c r="BE107" s="74">
        <v>46.169455999999997</v>
      </c>
      <c r="BF107" s="74">
        <v>80.936312999999998</v>
      </c>
      <c r="BG107" s="74">
        <v>141.94633999999999</v>
      </c>
      <c r="BH107" s="74">
        <v>261.29840999999999</v>
      </c>
      <c r="BI107" s="74">
        <v>499.03689000000003</v>
      </c>
      <c r="BJ107" s="74">
        <v>855.15692999999999</v>
      </c>
      <c r="BK107" s="74">
        <v>1597.9727</v>
      </c>
      <c r="BL107" s="74">
        <v>3646.8330000000001</v>
      </c>
      <c r="BM107" s="74">
        <v>139.37818999999999</v>
      </c>
      <c r="BN107" s="74">
        <v>142.79911000000001</v>
      </c>
      <c r="BP107" s="90">
        <v>2000</v>
      </c>
    </row>
    <row r="108" spans="2:68">
      <c r="B108" s="90">
        <v>2001</v>
      </c>
      <c r="C108" s="74">
        <v>0</v>
      </c>
      <c r="D108" s="74">
        <v>0</v>
      </c>
      <c r="E108" s="74">
        <v>0.14526520000000001</v>
      </c>
      <c r="F108" s="74">
        <v>0.14616589999999999</v>
      </c>
      <c r="G108" s="74">
        <v>0.45833439999999998</v>
      </c>
      <c r="H108" s="74">
        <v>2.0164252</v>
      </c>
      <c r="I108" s="74">
        <v>7.3361377000000001</v>
      </c>
      <c r="J108" s="74">
        <v>13.163662</v>
      </c>
      <c r="K108" s="74">
        <v>21.783149000000002</v>
      </c>
      <c r="L108" s="74">
        <v>44.864637999999999</v>
      </c>
      <c r="M108" s="74">
        <v>73.750636</v>
      </c>
      <c r="N108" s="74">
        <v>129.16650000000001</v>
      </c>
      <c r="O108" s="74">
        <v>220.33985000000001</v>
      </c>
      <c r="P108" s="74">
        <v>365.11351000000002</v>
      </c>
      <c r="Q108" s="74">
        <v>631.83870000000002</v>
      </c>
      <c r="R108" s="74">
        <v>1082.7159999999999</v>
      </c>
      <c r="S108" s="74">
        <v>1889.5771</v>
      </c>
      <c r="T108" s="74">
        <v>4002.8512999999998</v>
      </c>
      <c r="U108" s="74">
        <v>145.44292999999999</v>
      </c>
      <c r="V108" s="74">
        <v>176.94013000000001</v>
      </c>
      <c r="X108" s="90">
        <v>2001</v>
      </c>
      <c r="Y108" s="74">
        <v>0</v>
      </c>
      <c r="Z108" s="74">
        <v>0</v>
      </c>
      <c r="AA108" s="74">
        <v>0</v>
      </c>
      <c r="AB108" s="74">
        <v>0</v>
      </c>
      <c r="AC108" s="74">
        <v>0.15733539999999999</v>
      </c>
      <c r="AD108" s="74">
        <v>0.28591440000000001</v>
      </c>
      <c r="AE108" s="74">
        <v>1.0882133000000001</v>
      </c>
      <c r="AF108" s="74">
        <v>2.1443265999999999</v>
      </c>
      <c r="AG108" s="74">
        <v>6.0790848000000004</v>
      </c>
      <c r="AH108" s="74">
        <v>8.0961171000000007</v>
      </c>
      <c r="AI108" s="74">
        <v>14.910189000000001</v>
      </c>
      <c r="AJ108" s="74">
        <v>33.904567999999998</v>
      </c>
      <c r="AK108" s="74">
        <v>61.438246999999997</v>
      </c>
      <c r="AL108" s="74">
        <v>128.85364000000001</v>
      </c>
      <c r="AM108" s="74">
        <v>289.57006999999999</v>
      </c>
      <c r="AN108" s="74">
        <v>566.15418999999997</v>
      </c>
      <c r="AO108" s="74">
        <v>1250.2744</v>
      </c>
      <c r="AP108" s="74">
        <v>3368.9414000000002</v>
      </c>
      <c r="AQ108" s="74">
        <v>126.92431000000001</v>
      </c>
      <c r="AR108" s="74">
        <v>103.15363000000001</v>
      </c>
      <c r="AT108" s="90">
        <v>2001</v>
      </c>
      <c r="AU108" s="74">
        <v>0</v>
      </c>
      <c r="AV108" s="74">
        <v>0</v>
      </c>
      <c r="AW108" s="74">
        <v>7.4403399999999995E-2</v>
      </c>
      <c r="AX108" s="74">
        <v>7.4627600000000002E-2</v>
      </c>
      <c r="AY108" s="74">
        <v>0.3100465</v>
      </c>
      <c r="AZ108" s="74">
        <v>1.1479343</v>
      </c>
      <c r="BA108" s="74">
        <v>4.1849587000000001</v>
      </c>
      <c r="BB108" s="74">
        <v>7.6195253999999997</v>
      </c>
      <c r="BC108" s="74">
        <v>13.875994</v>
      </c>
      <c r="BD108" s="74">
        <v>26.365586</v>
      </c>
      <c r="BE108" s="74">
        <v>44.427759999999999</v>
      </c>
      <c r="BF108" s="74">
        <v>82.337055000000007</v>
      </c>
      <c r="BG108" s="74">
        <v>141.46297999999999</v>
      </c>
      <c r="BH108" s="74">
        <v>245.02211</v>
      </c>
      <c r="BI108" s="74">
        <v>452.32098000000002</v>
      </c>
      <c r="BJ108" s="74">
        <v>792.28764999999999</v>
      </c>
      <c r="BK108" s="74">
        <v>1498.6929</v>
      </c>
      <c r="BL108" s="74">
        <v>3564.7314999999999</v>
      </c>
      <c r="BM108" s="74">
        <v>136.11106000000001</v>
      </c>
      <c r="BN108" s="74">
        <v>136.03142</v>
      </c>
      <c r="BP108" s="90">
        <v>2001</v>
      </c>
    </row>
    <row r="109" spans="2:68">
      <c r="B109" s="90">
        <v>2002</v>
      </c>
      <c r="C109" s="74">
        <v>0</v>
      </c>
      <c r="D109" s="74">
        <v>0</v>
      </c>
      <c r="E109" s="74">
        <v>0</v>
      </c>
      <c r="F109" s="74">
        <v>0.28986099999999998</v>
      </c>
      <c r="G109" s="74">
        <v>0</v>
      </c>
      <c r="H109" s="74">
        <v>2.0525180999999999</v>
      </c>
      <c r="I109" s="74">
        <v>4.6013473999999999</v>
      </c>
      <c r="J109" s="74">
        <v>10.571899</v>
      </c>
      <c r="K109" s="74">
        <v>22.144500000000001</v>
      </c>
      <c r="L109" s="74">
        <v>44.194578999999997</v>
      </c>
      <c r="M109" s="74">
        <v>70.122746000000006</v>
      </c>
      <c r="N109" s="74">
        <v>122.7367</v>
      </c>
      <c r="O109" s="74">
        <v>200.91808</v>
      </c>
      <c r="P109" s="74">
        <v>325.71573000000001</v>
      </c>
      <c r="Q109" s="74">
        <v>605.46343999999999</v>
      </c>
      <c r="R109" s="74">
        <v>1027.2195999999999</v>
      </c>
      <c r="S109" s="74">
        <v>1819.7625</v>
      </c>
      <c r="T109" s="74">
        <v>4130.0339999999997</v>
      </c>
      <c r="U109" s="74">
        <v>143.20732000000001</v>
      </c>
      <c r="V109" s="74">
        <v>171.90072000000001</v>
      </c>
      <c r="X109" s="90">
        <v>2002</v>
      </c>
      <c r="Y109" s="74">
        <v>0</v>
      </c>
      <c r="Z109" s="74">
        <v>0</v>
      </c>
      <c r="AA109" s="74">
        <v>0</v>
      </c>
      <c r="AB109" s="74">
        <v>0</v>
      </c>
      <c r="AC109" s="74">
        <v>0.30917060000000002</v>
      </c>
      <c r="AD109" s="74">
        <v>1.1735108999999999</v>
      </c>
      <c r="AE109" s="74">
        <v>0.66509169999999995</v>
      </c>
      <c r="AF109" s="74">
        <v>2.1687622000000002</v>
      </c>
      <c r="AG109" s="74">
        <v>4.8976847000000001</v>
      </c>
      <c r="AH109" s="74">
        <v>7.3953234999999999</v>
      </c>
      <c r="AI109" s="74">
        <v>13.981408</v>
      </c>
      <c r="AJ109" s="74">
        <v>29.134243000000001</v>
      </c>
      <c r="AK109" s="74">
        <v>60.063523000000004</v>
      </c>
      <c r="AL109" s="74">
        <v>129.52484999999999</v>
      </c>
      <c r="AM109" s="74">
        <v>247.17568</v>
      </c>
      <c r="AN109" s="74">
        <v>534.49568999999997</v>
      </c>
      <c r="AO109" s="74">
        <v>1183.2398000000001</v>
      </c>
      <c r="AP109" s="74">
        <v>3343.3017</v>
      </c>
      <c r="AQ109" s="74">
        <v>124.34153999999999</v>
      </c>
      <c r="AR109" s="74">
        <v>98.983248000000003</v>
      </c>
      <c r="AT109" s="90">
        <v>2002</v>
      </c>
      <c r="AU109" s="74">
        <v>0</v>
      </c>
      <c r="AV109" s="74">
        <v>0</v>
      </c>
      <c r="AW109" s="74">
        <v>0</v>
      </c>
      <c r="AX109" s="74">
        <v>0.14793870000000001</v>
      </c>
      <c r="AY109" s="74">
        <v>0.15201229999999999</v>
      </c>
      <c r="AZ109" s="74">
        <v>1.613135</v>
      </c>
      <c r="BA109" s="74">
        <v>2.6162380999999999</v>
      </c>
      <c r="BB109" s="74">
        <v>6.3433859000000004</v>
      </c>
      <c r="BC109" s="74">
        <v>13.461596</v>
      </c>
      <c r="BD109" s="74">
        <v>25.680233999999999</v>
      </c>
      <c r="BE109" s="74">
        <v>42.071077000000002</v>
      </c>
      <c r="BF109" s="74">
        <v>76.537428000000006</v>
      </c>
      <c r="BG109" s="74">
        <v>131.0641</v>
      </c>
      <c r="BH109" s="74">
        <v>226.11319</v>
      </c>
      <c r="BI109" s="74">
        <v>418.28607</v>
      </c>
      <c r="BJ109" s="74">
        <v>752.26184999999998</v>
      </c>
      <c r="BK109" s="74">
        <v>1433.5505000000001</v>
      </c>
      <c r="BL109" s="74">
        <v>3587.5722999999998</v>
      </c>
      <c r="BM109" s="74">
        <v>133.70464000000001</v>
      </c>
      <c r="BN109" s="74">
        <v>131.20849000000001</v>
      </c>
      <c r="BP109" s="90">
        <v>2002</v>
      </c>
    </row>
    <row r="110" spans="2:68">
      <c r="B110" s="90">
        <v>2003</v>
      </c>
      <c r="C110" s="74">
        <v>0</v>
      </c>
      <c r="D110" s="74">
        <v>0</v>
      </c>
      <c r="E110" s="74">
        <v>0</v>
      </c>
      <c r="F110" s="74">
        <v>0.43249599999999999</v>
      </c>
      <c r="G110" s="74">
        <v>0.58245360000000002</v>
      </c>
      <c r="H110" s="74">
        <v>2.2179899999999999</v>
      </c>
      <c r="I110" s="74">
        <v>5.3495675</v>
      </c>
      <c r="J110" s="74">
        <v>10.681433999999999</v>
      </c>
      <c r="K110" s="74">
        <v>21.317332</v>
      </c>
      <c r="L110" s="74">
        <v>43.160753</v>
      </c>
      <c r="M110" s="74">
        <v>66.898313000000002</v>
      </c>
      <c r="N110" s="74">
        <v>112.09095000000001</v>
      </c>
      <c r="O110" s="74">
        <v>185.77207000000001</v>
      </c>
      <c r="P110" s="74">
        <v>311.38168000000002</v>
      </c>
      <c r="Q110" s="74">
        <v>550.12634000000003</v>
      </c>
      <c r="R110" s="74">
        <v>965.50446999999997</v>
      </c>
      <c r="S110" s="74">
        <v>1733.1443999999999</v>
      </c>
      <c r="T110" s="74">
        <v>4041.4472000000001</v>
      </c>
      <c r="U110" s="74">
        <v>138.28726</v>
      </c>
      <c r="V110" s="74">
        <v>163.82308</v>
      </c>
      <c r="X110" s="90">
        <v>2003</v>
      </c>
      <c r="Y110" s="74">
        <v>0</v>
      </c>
      <c r="Z110" s="74">
        <v>0</v>
      </c>
      <c r="AA110" s="74">
        <v>0</v>
      </c>
      <c r="AB110" s="74">
        <v>0.14998800000000001</v>
      </c>
      <c r="AC110" s="74">
        <v>0</v>
      </c>
      <c r="AD110" s="74">
        <v>0.29716710000000002</v>
      </c>
      <c r="AE110" s="74">
        <v>1.5764043999999999</v>
      </c>
      <c r="AF110" s="74">
        <v>2.4625992999999999</v>
      </c>
      <c r="AG110" s="74">
        <v>4.0484666999999996</v>
      </c>
      <c r="AH110" s="74">
        <v>10.385294</v>
      </c>
      <c r="AI110" s="74">
        <v>14.304897</v>
      </c>
      <c r="AJ110" s="74">
        <v>25.968060999999999</v>
      </c>
      <c r="AK110" s="74">
        <v>56.880425000000002</v>
      </c>
      <c r="AL110" s="74">
        <v>104.72336</v>
      </c>
      <c r="AM110" s="74">
        <v>225.78419</v>
      </c>
      <c r="AN110" s="74">
        <v>510.56236000000001</v>
      </c>
      <c r="AO110" s="74">
        <v>1113.7935</v>
      </c>
      <c r="AP110" s="74">
        <v>3239.98</v>
      </c>
      <c r="AQ110" s="74">
        <v>119.86139</v>
      </c>
      <c r="AR110" s="74">
        <v>94.059794999999994</v>
      </c>
      <c r="AT110" s="90">
        <v>2003</v>
      </c>
      <c r="AU110" s="74">
        <v>0</v>
      </c>
      <c r="AV110" s="74">
        <v>0</v>
      </c>
      <c r="AW110" s="74">
        <v>0</v>
      </c>
      <c r="AX110" s="74">
        <v>0.29403810000000002</v>
      </c>
      <c r="AY110" s="74">
        <v>0.29629369999999999</v>
      </c>
      <c r="AZ110" s="74">
        <v>1.2599031999999999</v>
      </c>
      <c r="BA110" s="74">
        <v>3.4461048999999999</v>
      </c>
      <c r="BB110" s="74">
        <v>6.5435470000000002</v>
      </c>
      <c r="BC110" s="74">
        <v>12.623473000000001</v>
      </c>
      <c r="BD110" s="74">
        <v>26.653751</v>
      </c>
      <c r="BE110" s="74">
        <v>40.543311000000003</v>
      </c>
      <c r="BF110" s="74">
        <v>69.481953000000004</v>
      </c>
      <c r="BG110" s="74">
        <v>121.82418</v>
      </c>
      <c r="BH110" s="74">
        <v>206.56338</v>
      </c>
      <c r="BI110" s="74">
        <v>381.01087999999999</v>
      </c>
      <c r="BJ110" s="74">
        <v>713.60278000000005</v>
      </c>
      <c r="BK110" s="74">
        <v>1359.6382000000001</v>
      </c>
      <c r="BL110" s="74">
        <v>3489.9074000000001</v>
      </c>
      <c r="BM110" s="74">
        <v>129.00632999999999</v>
      </c>
      <c r="BN110" s="74">
        <v>124.88659</v>
      </c>
      <c r="BP110" s="90">
        <v>2003</v>
      </c>
    </row>
    <row r="111" spans="2:68">
      <c r="B111" s="90">
        <v>2004</v>
      </c>
      <c r="C111" s="74">
        <v>0.3069829</v>
      </c>
      <c r="D111" s="74">
        <v>0</v>
      </c>
      <c r="E111" s="74">
        <v>0.14116580000000001</v>
      </c>
      <c r="F111" s="74">
        <v>0</v>
      </c>
      <c r="G111" s="74">
        <v>0.71074110000000001</v>
      </c>
      <c r="H111" s="74">
        <v>2.0738006000000002</v>
      </c>
      <c r="I111" s="74">
        <v>3.8729562999999998</v>
      </c>
      <c r="J111" s="74">
        <v>11.935642</v>
      </c>
      <c r="K111" s="74">
        <v>19.750537999999999</v>
      </c>
      <c r="L111" s="74">
        <v>42.575161000000001</v>
      </c>
      <c r="M111" s="74">
        <v>62.094468999999997</v>
      </c>
      <c r="N111" s="74">
        <v>107.89435</v>
      </c>
      <c r="O111" s="74">
        <v>180.91412</v>
      </c>
      <c r="P111" s="74">
        <v>308.48129999999998</v>
      </c>
      <c r="Q111" s="74">
        <v>506.48217</v>
      </c>
      <c r="R111" s="74">
        <v>888.00372000000004</v>
      </c>
      <c r="S111" s="74">
        <v>1623.8843999999999</v>
      </c>
      <c r="T111" s="74">
        <v>3838.8292999999999</v>
      </c>
      <c r="U111" s="74">
        <v>132.90284</v>
      </c>
      <c r="V111" s="74">
        <v>154.66370000000001</v>
      </c>
      <c r="X111" s="90">
        <v>2004</v>
      </c>
      <c r="Y111" s="74">
        <v>0.323272</v>
      </c>
      <c r="Z111" s="74">
        <v>0</v>
      </c>
      <c r="AA111" s="74">
        <v>0</v>
      </c>
      <c r="AB111" s="74">
        <v>0</v>
      </c>
      <c r="AC111" s="74">
        <v>0.44297769999999997</v>
      </c>
      <c r="AD111" s="74">
        <v>0.4486793</v>
      </c>
      <c r="AE111" s="74">
        <v>1.4467631000000001</v>
      </c>
      <c r="AF111" s="74">
        <v>2.1892078000000001</v>
      </c>
      <c r="AG111" s="74">
        <v>5.7086585999999997</v>
      </c>
      <c r="AH111" s="74">
        <v>7.8067060000000001</v>
      </c>
      <c r="AI111" s="74">
        <v>13.834329</v>
      </c>
      <c r="AJ111" s="74">
        <v>22.066548999999998</v>
      </c>
      <c r="AK111" s="74">
        <v>44.061776000000002</v>
      </c>
      <c r="AL111" s="74">
        <v>95.007401000000002</v>
      </c>
      <c r="AM111" s="74">
        <v>203.41186999999999</v>
      </c>
      <c r="AN111" s="74">
        <v>455.64769999999999</v>
      </c>
      <c r="AO111" s="74">
        <v>1005.7541</v>
      </c>
      <c r="AP111" s="74">
        <v>3168.1808000000001</v>
      </c>
      <c r="AQ111" s="74">
        <v>113.84139</v>
      </c>
      <c r="AR111" s="74">
        <v>87.885424</v>
      </c>
      <c r="AT111" s="90">
        <v>2004</v>
      </c>
      <c r="AU111" s="74">
        <v>0.314917</v>
      </c>
      <c r="AV111" s="74">
        <v>0</v>
      </c>
      <c r="AW111" s="74">
        <v>7.2488200000000003E-2</v>
      </c>
      <c r="AX111" s="74">
        <v>0</v>
      </c>
      <c r="AY111" s="74">
        <v>0.57940530000000001</v>
      </c>
      <c r="AZ111" s="74">
        <v>1.2651463999999999</v>
      </c>
      <c r="BA111" s="74">
        <v>2.6505863999999999</v>
      </c>
      <c r="BB111" s="74">
        <v>7.0277507000000004</v>
      </c>
      <c r="BC111" s="74">
        <v>12.677816</v>
      </c>
      <c r="BD111" s="74">
        <v>25.064644999999999</v>
      </c>
      <c r="BE111" s="74">
        <v>37.862133</v>
      </c>
      <c r="BF111" s="74">
        <v>65.294279000000003</v>
      </c>
      <c r="BG111" s="74">
        <v>112.92052</v>
      </c>
      <c r="BH111" s="74">
        <v>200.22548</v>
      </c>
      <c r="BI111" s="74">
        <v>348.78287999999998</v>
      </c>
      <c r="BJ111" s="74">
        <v>650.39535000000001</v>
      </c>
      <c r="BK111" s="74">
        <v>1253.4999</v>
      </c>
      <c r="BL111" s="74">
        <v>3378.5342000000001</v>
      </c>
      <c r="BM111" s="74">
        <v>123.30477999999999</v>
      </c>
      <c r="BN111" s="74">
        <v>117.70741</v>
      </c>
      <c r="BP111" s="90">
        <v>2004</v>
      </c>
    </row>
    <row r="112" spans="2:68">
      <c r="B112" s="90">
        <v>2005</v>
      </c>
      <c r="C112" s="74">
        <v>0</v>
      </c>
      <c r="D112" s="74">
        <v>0</v>
      </c>
      <c r="E112" s="74">
        <v>0</v>
      </c>
      <c r="F112" s="74">
        <v>0</v>
      </c>
      <c r="G112" s="74">
        <v>1.1113364999999999</v>
      </c>
      <c r="H112" s="74">
        <v>1.469104</v>
      </c>
      <c r="I112" s="74">
        <v>4.4293339999999999</v>
      </c>
      <c r="J112" s="74">
        <v>10.686541999999999</v>
      </c>
      <c r="K112" s="74">
        <v>22.815753999999998</v>
      </c>
      <c r="L112" s="74">
        <v>42.113397999999997</v>
      </c>
      <c r="M112" s="74">
        <v>66.319840999999997</v>
      </c>
      <c r="N112" s="74">
        <v>100.71475</v>
      </c>
      <c r="O112" s="74">
        <v>160.59363999999999</v>
      </c>
      <c r="P112" s="74">
        <v>264.11684000000002</v>
      </c>
      <c r="Q112" s="74">
        <v>420.48351000000002</v>
      </c>
      <c r="R112" s="74">
        <v>805.38162</v>
      </c>
      <c r="S112" s="74">
        <v>1551.4648999999999</v>
      </c>
      <c r="T112" s="74">
        <v>3455.5646999999999</v>
      </c>
      <c r="U112" s="74">
        <v>124.08638000000001</v>
      </c>
      <c r="V112" s="74">
        <v>140.74784</v>
      </c>
      <c r="X112" s="90">
        <v>2005</v>
      </c>
      <c r="Y112" s="74">
        <v>0.16090209999999999</v>
      </c>
      <c r="Z112" s="74">
        <v>0</v>
      </c>
      <c r="AA112" s="74">
        <v>0</v>
      </c>
      <c r="AB112" s="74">
        <v>0</v>
      </c>
      <c r="AC112" s="74">
        <v>0.28785509999999997</v>
      </c>
      <c r="AD112" s="74">
        <v>0.89303520000000003</v>
      </c>
      <c r="AE112" s="74">
        <v>1.0589223999999999</v>
      </c>
      <c r="AF112" s="74">
        <v>2.8435711000000001</v>
      </c>
      <c r="AG112" s="74">
        <v>5.0688979999999999</v>
      </c>
      <c r="AH112" s="74">
        <v>9.9780482999999993</v>
      </c>
      <c r="AI112" s="74">
        <v>11.702434</v>
      </c>
      <c r="AJ112" s="74">
        <v>21.773118</v>
      </c>
      <c r="AK112" s="74">
        <v>44.656466999999999</v>
      </c>
      <c r="AL112" s="74">
        <v>89.022947000000002</v>
      </c>
      <c r="AM112" s="74">
        <v>176.05032</v>
      </c>
      <c r="AN112" s="74">
        <v>410.63054</v>
      </c>
      <c r="AO112" s="74">
        <v>947.40266999999994</v>
      </c>
      <c r="AP112" s="74">
        <v>3027.5185000000001</v>
      </c>
      <c r="AQ112" s="74">
        <v>109.64624000000001</v>
      </c>
      <c r="AR112" s="74">
        <v>82.659457000000003</v>
      </c>
      <c r="AT112" s="90">
        <v>2005</v>
      </c>
      <c r="AU112" s="74">
        <v>7.8275499999999998E-2</v>
      </c>
      <c r="AV112" s="74">
        <v>0</v>
      </c>
      <c r="AW112" s="74">
        <v>0</v>
      </c>
      <c r="AX112" s="74">
        <v>0</v>
      </c>
      <c r="AY112" s="74">
        <v>0.70688960000000001</v>
      </c>
      <c r="AZ112" s="74">
        <v>1.1829480999999999</v>
      </c>
      <c r="BA112" s="74">
        <v>2.7323897000000001</v>
      </c>
      <c r="BB112" s="74">
        <v>6.7420413000000003</v>
      </c>
      <c r="BC112" s="74">
        <v>13.877561</v>
      </c>
      <c r="BD112" s="74">
        <v>25.911519999999999</v>
      </c>
      <c r="BE112" s="74">
        <v>38.854553000000003</v>
      </c>
      <c r="BF112" s="74">
        <v>61.396963999999997</v>
      </c>
      <c r="BG112" s="74">
        <v>102.85624</v>
      </c>
      <c r="BH112" s="74">
        <v>175.52807000000001</v>
      </c>
      <c r="BI112" s="74">
        <v>293.32618000000002</v>
      </c>
      <c r="BJ112" s="74">
        <v>590.07519000000002</v>
      </c>
      <c r="BK112" s="74">
        <v>1191.4118000000001</v>
      </c>
      <c r="BL112" s="74">
        <v>3164.2240000000002</v>
      </c>
      <c r="BM112" s="74">
        <v>116.81708</v>
      </c>
      <c r="BN112" s="74">
        <v>108.97279</v>
      </c>
      <c r="BP112" s="90">
        <v>2005</v>
      </c>
    </row>
    <row r="113" spans="2:68">
      <c r="B113" s="90">
        <v>2006</v>
      </c>
      <c r="C113" s="74">
        <v>0</v>
      </c>
      <c r="D113" s="74">
        <v>0</v>
      </c>
      <c r="E113" s="74">
        <v>0</v>
      </c>
      <c r="F113" s="74">
        <v>0.27987060000000002</v>
      </c>
      <c r="G113" s="74">
        <v>0.54316980000000004</v>
      </c>
      <c r="H113" s="74">
        <v>1.5799808</v>
      </c>
      <c r="I113" s="74">
        <v>5.5864551999999996</v>
      </c>
      <c r="J113" s="74">
        <v>10.934032999999999</v>
      </c>
      <c r="K113" s="74">
        <v>21.116519</v>
      </c>
      <c r="L113" s="74">
        <v>36.905816000000002</v>
      </c>
      <c r="M113" s="74">
        <v>64.312808000000004</v>
      </c>
      <c r="N113" s="74">
        <v>87.773138000000003</v>
      </c>
      <c r="O113" s="74">
        <v>151.55619999999999</v>
      </c>
      <c r="P113" s="74">
        <v>246.57427000000001</v>
      </c>
      <c r="Q113" s="74">
        <v>391.21937000000003</v>
      </c>
      <c r="R113" s="74">
        <v>741.61482999999998</v>
      </c>
      <c r="S113" s="74">
        <v>1479.2467999999999</v>
      </c>
      <c r="T113" s="74">
        <v>3472.5853999999999</v>
      </c>
      <c r="U113" s="74">
        <v>120.93205</v>
      </c>
      <c r="V113" s="74">
        <v>134.87987000000001</v>
      </c>
      <c r="X113" s="90">
        <v>2006</v>
      </c>
      <c r="Y113" s="74">
        <v>0.1587095</v>
      </c>
      <c r="Z113" s="74">
        <v>0</v>
      </c>
      <c r="AA113" s="74">
        <v>0</v>
      </c>
      <c r="AB113" s="74">
        <v>0</v>
      </c>
      <c r="AC113" s="74">
        <v>0.14044609999999999</v>
      </c>
      <c r="AD113" s="74">
        <v>0.43771529999999997</v>
      </c>
      <c r="AE113" s="74">
        <v>1.080751</v>
      </c>
      <c r="AF113" s="74">
        <v>1.9766075000000001</v>
      </c>
      <c r="AG113" s="74">
        <v>3.6674224</v>
      </c>
      <c r="AH113" s="74">
        <v>6.7011552999999999</v>
      </c>
      <c r="AI113" s="74">
        <v>11.952667</v>
      </c>
      <c r="AJ113" s="74">
        <v>19.074929999999998</v>
      </c>
      <c r="AK113" s="74">
        <v>39.964913000000003</v>
      </c>
      <c r="AL113" s="74">
        <v>81.312038999999999</v>
      </c>
      <c r="AM113" s="74">
        <v>165.23106000000001</v>
      </c>
      <c r="AN113" s="74">
        <v>387.61518999999998</v>
      </c>
      <c r="AO113" s="74">
        <v>882.16681000000005</v>
      </c>
      <c r="AP113" s="74">
        <v>2901.2283000000002</v>
      </c>
      <c r="AQ113" s="74">
        <v>105.38751000000001</v>
      </c>
      <c r="AR113" s="74">
        <v>77.816077000000007</v>
      </c>
      <c r="AT113" s="90">
        <v>2006</v>
      </c>
      <c r="AU113" s="74">
        <v>7.72476E-2</v>
      </c>
      <c r="AV113" s="74">
        <v>0</v>
      </c>
      <c r="AW113" s="74">
        <v>0</v>
      </c>
      <c r="AX113" s="74">
        <v>0.14360780000000001</v>
      </c>
      <c r="AY113" s="74">
        <v>0.34520020000000001</v>
      </c>
      <c r="AZ113" s="74">
        <v>1.0133266999999999</v>
      </c>
      <c r="BA113" s="74">
        <v>3.3239629000000002</v>
      </c>
      <c r="BB113" s="74">
        <v>6.4288309000000003</v>
      </c>
      <c r="BC113" s="74">
        <v>12.331481</v>
      </c>
      <c r="BD113" s="74">
        <v>21.654806000000001</v>
      </c>
      <c r="BE113" s="74">
        <v>37.986846</v>
      </c>
      <c r="BF113" s="74">
        <v>53.418464</v>
      </c>
      <c r="BG113" s="74">
        <v>95.930366000000006</v>
      </c>
      <c r="BH113" s="74">
        <v>162.97577999999999</v>
      </c>
      <c r="BI113" s="74">
        <v>273.98050000000001</v>
      </c>
      <c r="BJ113" s="74">
        <v>549.49779000000001</v>
      </c>
      <c r="BK113" s="74">
        <v>1126.6994999999999</v>
      </c>
      <c r="BL113" s="74">
        <v>3086.3654999999999</v>
      </c>
      <c r="BM113" s="74">
        <v>113.10957000000001</v>
      </c>
      <c r="BN113" s="74">
        <v>103.45813</v>
      </c>
      <c r="BP113" s="90">
        <v>2006</v>
      </c>
    </row>
    <row r="114" spans="2:68">
      <c r="B114" s="90">
        <v>2007</v>
      </c>
      <c r="C114" s="74">
        <v>0.1457193</v>
      </c>
      <c r="D114" s="74">
        <v>0</v>
      </c>
      <c r="E114" s="74">
        <v>0</v>
      </c>
      <c r="F114" s="74">
        <v>0</v>
      </c>
      <c r="G114" s="74">
        <v>0.52796500000000002</v>
      </c>
      <c r="H114" s="74">
        <v>1.2456299</v>
      </c>
      <c r="I114" s="74">
        <v>4.5438147999999998</v>
      </c>
      <c r="J114" s="74">
        <v>9.4503030999999993</v>
      </c>
      <c r="K114" s="74">
        <v>19.683088999999999</v>
      </c>
      <c r="L114" s="74">
        <v>35.174629000000003</v>
      </c>
      <c r="M114" s="74">
        <v>61.152841000000002</v>
      </c>
      <c r="N114" s="74">
        <v>94.459041999999997</v>
      </c>
      <c r="O114" s="74">
        <v>141.09227000000001</v>
      </c>
      <c r="P114" s="74">
        <v>231.66918000000001</v>
      </c>
      <c r="Q114" s="74">
        <v>394.40694999999999</v>
      </c>
      <c r="R114" s="74">
        <v>741.22996999999998</v>
      </c>
      <c r="S114" s="74">
        <v>1390.6106</v>
      </c>
      <c r="T114" s="74">
        <v>3263.5250999999998</v>
      </c>
      <c r="U114" s="74">
        <v>118.52840999999999</v>
      </c>
      <c r="V114" s="74">
        <v>129.32144</v>
      </c>
      <c r="X114" s="90">
        <v>2007</v>
      </c>
      <c r="Y114" s="74">
        <v>0.15379219999999999</v>
      </c>
      <c r="Z114" s="74">
        <v>0</v>
      </c>
      <c r="AA114" s="74">
        <v>0</v>
      </c>
      <c r="AB114" s="74">
        <v>0.1446906</v>
      </c>
      <c r="AC114" s="74">
        <v>0.13783309999999999</v>
      </c>
      <c r="AD114" s="74">
        <v>0.42343459999999999</v>
      </c>
      <c r="AE114" s="74">
        <v>0.68416109999999997</v>
      </c>
      <c r="AF114" s="74">
        <v>1.9151634</v>
      </c>
      <c r="AG114" s="74">
        <v>3.6968673999999999</v>
      </c>
      <c r="AH114" s="74">
        <v>7.4788230999999996</v>
      </c>
      <c r="AI114" s="74">
        <v>10.272584999999999</v>
      </c>
      <c r="AJ114" s="74">
        <v>19.410525</v>
      </c>
      <c r="AK114" s="74">
        <v>37.991250999999998</v>
      </c>
      <c r="AL114" s="74">
        <v>75.089214999999996</v>
      </c>
      <c r="AM114" s="74">
        <v>158.16301999999999</v>
      </c>
      <c r="AN114" s="74">
        <v>352.93601999999998</v>
      </c>
      <c r="AO114" s="74">
        <v>822.71695999999997</v>
      </c>
      <c r="AP114" s="74">
        <v>2792.9429</v>
      </c>
      <c r="AQ114" s="74">
        <v>101.92872</v>
      </c>
      <c r="AR114" s="74">
        <v>73.798759000000004</v>
      </c>
      <c r="AT114" s="90">
        <v>2007</v>
      </c>
      <c r="AU114" s="74">
        <v>0.1496469</v>
      </c>
      <c r="AV114" s="74">
        <v>0</v>
      </c>
      <c r="AW114" s="74">
        <v>0</v>
      </c>
      <c r="AX114" s="74">
        <v>7.0386799999999999E-2</v>
      </c>
      <c r="AY114" s="74">
        <v>0.33712239999999999</v>
      </c>
      <c r="AZ114" s="74">
        <v>0.83856390000000003</v>
      </c>
      <c r="BA114" s="74">
        <v>2.6079485</v>
      </c>
      <c r="BB114" s="74">
        <v>5.6566720999999998</v>
      </c>
      <c r="BC114" s="74">
        <v>11.633844</v>
      </c>
      <c r="BD114" s="74">
        <v>21.194158000000002</v>
      </c>
      <c r="BE114" s="74">
        <v>35.541105999999999</v>
      </c>
      <c r="BF114" s="74">
        <v>56.849305000000001</v>
      </c>
      <c r="BG114" s="74">
        <v>89.653885000000002</v>
      </c>
      <c r="BH114" s="74">
        <v>152.75317999999999</v>
      </c>
      <c r="BI114" s="74">
        <v>271.92630000000003</v>
      </c>
      <c r="BJ114" s="74">
        <v>531.12048000000004</v>
      </c>
      <c r="BK114" s="74">
        <v>1057.9757</v>
      </c>
      <c r="BL114" s="74">
        <v>2947.7718</v>
      </c>
      <c r="BM114" s="74">
        <v>110.18061</v>
      </c>
      <c r="BN114" s="74">
        <v>99.013863999999998</v>
      </c>
      <c r="BP114" s="90">
        <v>2007</v>
      </c>
    </row>
    <row r="115" spans="2:68">
      <c r="B115" s="90">
        <v>2008</v>
      </c>
      <c r="C115" s="74">
        <v>0</v>
      </c>
      <c r="D115" s="74">
        <v>0</v>
      </c>
      <c r="E115" s="74">
        <v>0.1407844</v>
      </c>
      <c r="F115" s="74">
        <v>0</v>
      </c>
      <c r="G115" s="74">
        <v>0.51089680000000004</v>
      </c>
      <c r="H115" s="74">
        <v>2.1062414999999999</v>
      </c>
      <c r="I115" s="74">
        <v>4.5329297000000004</v>
      </c>
      <c r="J115" s="74">
        <v>9.6355602999999999</v>
      </c>
      <c r="K115" s="74">
        <v>20.412603000000001</v>
      </c>
      <c r="L115" s="74">
        <v>35.432884999999999</v>
      </c>
      <c r="M115" s="74">
        <v>55.238658000000001</v>
      </c>
      <c r="N115" s="74">
        <v>88.073069000000004</v>
      </c>
      <c r="O115" s="74">
        <v>143.23295999999999</v>
      </c>
      <c r="P115" s="74">
        <v>227.54541</v>
      </c>
      <c r="Q115" s="74">
        <v>378.07362000000001</v>
      </c>
      <c r="R115" s="74">
        <v>692.93430000000001</v>
      </c>
      <c r="S115" s="74">
        <v>1354.1223</v>
      </c>
      <c r="T115" s="74">
        <v>3407.9868999999999</v>
      </c>
      <c r="U115" s="74">
        <v>118.76605000000001</v>
      </c>
      <c r="V115" s="74">
        <v>128.21171000000001</v>
      </c>
      <c r="X115" s="90">
        <v>2008</v>
      </c>
      <c r="Y115" s="74">
        <v>0</v>
      </c>
      <c r="Z115" s="74">
        <v>0</v>
      </c>
      <c r="AA115" s="74">
        <v>0</v>
      </c>
      <c r="AB115" s="74">
        <v>0.1420747</v>
      </c>
      <c r="AC115" s="74">
        <v>0</v>
      </c>
      <c r="AD115" s="74">
        <v>0</v>
      </c>
      <c r="AE115" s="74">
        <v>1.6430749</v>
      </c>
      <c r="AF115" s="74">
        <v>2.4974775</v>
      </c>
      <c r="AG115" s="74">
        <v>3.842225</v>
      </c>
      <c r="AH115" s="74">
        <v>9.1516190999999996</v>
      </c>
      <c r="AI115" s="74">
        <v>12.775743</v>
      </c>
      <c r="AJ115" s="74">
        <v>19.770876999999999</v>
      </c>
      <c r="AK115" s="74">
        <v>38.910645000000002</v>
      </c>
      <c r="AL115" s="74">
        <v>79.999422999999993</v>
      </c>
      <c r="AM115" s="74">
        <v>166.65980999999999</v>
      </c>
      <c r="AN115" s="74">
        <v>347.33389</v>
      </c>
      <c r="AO115" s="74">
        <v>825.06429000000003</v>
      </c>
      <c r="AP115" s="74">
        <v>2873.9785999999999</v>
      </c>
      <c r="AQ115" s="74">
        <v>105.55247</v>
      </c>
      <c r="AR115" s="74">
        <v>75.668432999999993</v>
      </c>
      <c r="AT115" s="90">
        <v>2008</v>
      </c>
      <c r="AU115" s="74">
        <v>0</v>
      </c>
      <c r="AV115" s="74">
        <v>0</v>
      </c>
      <c r="AW115" s="74">
        <v>7.2300299999999998E-2</v>
      </c>
      <c r="AX115" s="74">
        <v>6.9079299999999996E-2</v>
      </c>
      <c r="AY115" s="74">
        <v>0.26206099999999999</v>
      </c>
      <c r="AZ115" s="74">
        <v>1.0666610000000001</v>
      </c>
      <c r="BA115" s="74">
        <v>3.0856916999999999</v>
      </c>
      <c r="BB115" s="74">
        <v>6.0394337</v>
      </c>
      <c r="BC115" s="74">
        <v>12.071422999999999</v>
      </c>
      <c r="BD115" s="74">
        <v>22.174202999999999</v>
      </c>
      <c r="BE115" s="74">
        <v>33.838526999999999</v>
      </c>
      <c r="BF115" s="74">
        <v>53.760261999999997</v>
      </c>
      <c r="BG115" s="74">
        <v>91.176299999999998</v>
      </c>
      <c r="BH115" s="74">
        <v>153.29561000000001</v>
      </c>
      <c r="BI115" s="74">
        <v>268.74324999999999</v>
      </c>
      <c r="BJ115" s="74">
        <v>506.27866</v>
      </c>
      <c r="BK115" s="74">
        <v>1046.4956</v>
      </c>
      <c r="BL115" s="74">
        <v>3051.7138</v>
      </c>
      <c r="BM115" s="74">
        <v>112.12658</v>
      </c>
      <c r="BN115" s="74">
        <v>99.452483000000001</v>
      </c>
      <c r="BP115" s="90">
        <v>2008</v>
      </c>
    </row>
    <row r="116" spans="2:68">
      <c r="B116" s="90">
        <v>2009</v>
      </c>
      <c r="C116" s="74">
        <v>0</v>
      </c>
      <c r="D116" s="74">
        <v>0</v>
      </c>
      <c r="E116" s="74">
        <v>0</v>
      </c>
      <c r="F116" s="74">
        <v>0</v>
      </c>
      <c r="G116" s="74">
        <v>0.98325759999999995</v>
      </c>
      <c r="H116" s="74">
        <v>1.6223353</v>
      </c>
      <c r="I116" s="74">
        <v>5.6886751000000002</v>
      </c>
      <c r="J116" s="74">
        <v>8.6653915999999995</v>
      </c>
      <c r="K116" s="74">
        <v>21.187287999999999</v>
      </c>
      <c r="L116" s="74">
        <v>32.708793999999997</v>
      </c>
      <c r="M116" s="74">
        <v>57.395324000000002</v>
      </c>
      <c r="N116" s="74">
        <v>80.563664000000003</v>
      </c>
      <c r="O116" s="74">
        <v>134.08157</v>
      </c>
      <c r="P116" s="74">
        <v>208.18860000000001</v>
      </c>
      <c r="Q116" s="74">
        <v>350.07675</v>
      </c>
      <c r="R116" s="74">
        <v>644.65291000000002</v>
      </c>
      <c r="S116" s="74">
        <v>1237.8016</v>
      </c>
      <c r="T116" s="74">
        <v>3174.8208</v>
      </c>
      <c r="U116" s="74">
        <v>112.04729</v>
      </c>
      <c r="V116" s="74">
        <v>119.39035</v>
      </c>
      <c r="X116" s="90">
        <v>2009</v>
      </c>
      <c r="Y116" s="74">
        <v>0.43245420000000001</v>
      </c>
      <c r="Z116" s="74">
        <v>0</v>
      </c>
      <c r="AA116" s="74">
        <v>0</v>
      </c>
      <c r="AB116" s="74">
        <v>0.28129549999999998</v>
      </c>
      <c r="AC116" s="74">
        <v>0.26050010000000001</v>
      </c>
      <c r="AD116" s="74">
        <v>0.25773360000000001</v>
      </c>
      <c r="AE116" s="74">
        <v>0.40646660000000001</v>
      </c>
      <c r="AF116" s="74">
        <v>2.2276980000000002</v>
      </c>
      <c r="AG116" s="74">
        <v>4.7268100999999998</v>
      </c>
      <c r="AH116" s="74">
        <v>7.3980063999999999</v>
      </c>
      <c r="AI116" s="74">
        <v>10.818833</v>
      </c>
      <c r="AJ116" s="74">
        <v>20.218357999999998</v>
      </c>
      <c r="AK116" s="74">
        <v>34.773763000000002</v>
      </c>
      <c r="AL116" s="74">
        <v>65.214794999999995</v>
      </c>
      <c r="AM116" s="74">
        <v>146.29723000000001</v>
      </c>
      <c r="AN116" s="74">
        <v>306.75263000000001</v>
      </c>
      <c r="AO116" s="74">
        <v>749.86371999999994</v>
      </c>
      <c r="AP116" s="74">
        <v>2622.6138999999998</v>
      </c>
      <c r="AQ116" s="74">
        <v>96.392790000000005</v>
      </c>
      <c r="AR116" s="74">
        <v>68.302503000000002</v>
      </c>
      <c r="AT116" s="90">
        <v>2009</v>
      </c>
      <c r="AU116" s="74">
        <v>0.21042530000000001</v>
      </c>
      <c r="AV116" s="74">
        <v>0</v>
      </c>
      <c r="AW116" s="74">
        <v>0</v>
      </c>
      <c r="AX116" s="74">
        <v>0.13675789999999999</v>
      </c>
      <c r="AY116" s="74">
        <v>0.6323607</v>
      </c>
      <c r="AZ116" s="74">
        <v>0.95098680000000002</v>
      </c>
      <c r="BA116" s="74">
        <v>3.0480019999999999</v>
      </c>
      <c r="BB116" s="74">
        <v>5.4229934999999996</v>
      </c>
      <c r="BC116" s="74">
        <v>12.896288</v>
      </c>
      <c r="BD116" s="74">
        <v>19.943002</v>
      </c>
      <c r="BE116" s="74">
        <v>33.914138999999999</v>
      </c>
      <c r="BF116" s="74">
        <v>50.187542999999998</v>
      </c>
      <c r="BG116" s="74">
        <v>84.490981000000005</v>
      </c>
      <c r="BH116" s="74">
        <v>136.28022000000001</v>
      </c>
      <c r="BI116" s="74">
        <v>245.03967</v>
      </c>
      <c r="BJ116" s="74">
        <v>462.59348</v>
      </c>
      <c r="BK116" s="74">
        <v>955.87841000000003</v>
      </c>
      <c r="BL116" s="74">
        <v>2808.5783999999999</v>
      </c>
      <c r="BM116" s="74">
        <v>104.18754</v>
      </c>
      <c r="BN116" s="74">
        <v>91.466492000000002</v>
      </c>
      <c r="BP116" s="90">
        <v>2009</v>
      </c>
    </row>
    <row r="117" spans="2:68">
      <c r="B117" s="90">
        <v>2010</v>
      </c>
      <c r="C117" s="74">
        <v>0</v>
      </c>
      <c r="D117" s="74">
        <v>0</v>
      </c>
      <c r="E117" s="74">
        <v>0</v>
      </c>
      <c r="F117" s="74">
        <v>0</v>
      </c>
      <c r="G117" s="74">
        <v>0.60674600000000001</v>
      </c>
      <c r="H117" s="74">
        <v>0.84707920000000003</v>
      </c>
      <c r="I117" s="74">
        <v>4.5358976000000002</v>
      </c>
      <c r="J117" s="74">
        <v>8.6868175999999995</v>
      </c>
      <c r="K117" s="74">
        <v>15.861489000000001</v>
      </c>
      <c r="L117" s="74">
        <v>32.573416999999999</v>
      </c>
      <c r="M117" s="74">
        <v>54.438386999999999</v>
      </c>
      <c r="N117" s="74">
        <v>84.774891999999994</v>
      </c>
      <c r="O117" s="74">
        <v>118.75291</v>
      </c>
      <c r="P117" s="74">
        <v>188.59101999999999</v>
      </c>
      <c r="Q117" s="74">
        <v>314.50745999999998</v>
      </c>
      <c r="R117" s="74">
        <v>572.97556999999995</v>
      </c>
      <c r="S117" s="74">
        <v>1172.1077</v>
      </c>
      <c r="T117" s="74">
        <v>3037.6034</v>
      </c>
      <c r="U117" s="74">
        <v>106.74854000000001</v>
      </c>
      <c r="V117" s="74">
        <v>111.41197</v>
      </c>
      <c r="X117" s="90">
        <v>2010</v>
      </c>
      <c r="Y117" s="74">
        <v>0</v>
      </c>
      <c r="Z117" s="74">
        <v>0</v>
      </c>
      <c r="AA117" s="74">
        <v>0</v>
      </c>
      <c r="AB117" s="74">
        <v>0</v>
      </c>
      <c r="AC117" s="74">
        <v>0.25608649999999999</v>
      </c>
      <c r="AD117" s="74">
        <v>0.49944620000000001</v>
      </c>
      <c r="AE117" s="74">
        <v>0.66789469999999995</v>
      </c>
      <c r="AF117" s="74">
        <v>1.1162943000000001</v>
      </c>
      <c r="AG117" s="74">
        <v>4.3913577999999998</v>
      </c>
      <c r="AH117" s="74">
        <v>9.5634355000000006</v>
      </c>
      <c r="AI117" s="74">
        <v>9.3644523</v>
      </c>
      <c r="AJ117" s="74">
        <v>19.404935999999999</v>
      </c>
      <c r="AK117" s="74">
        <v>33.816246999999997</v>
      </c>
      <c r="AL117" s="74">
        <v>57.311103000000003</v>
      </c>
      <c r="AM117" s="74">
        <v>125.25494</v>
      </c>
      <c r="AN117" s="74">
        <v>284.07843000000003</v>
      </c>
      <c r="AO117" s="74">
        <v>669.05244000000005</v>
      </c>
      <c r="AP117" s="74">
        <v>2441.0807</v>
      </c>
      <c r="AQ117" s="74">
        <v>90.257349000000005</v>
      </c>
      <c r="AR117" s="74">
        <v>62.721077000000001</v>
      </c>
      <c r="AT117" s="90">
        <v>2010</v>
      </c>
      <c r="AU117" s="74">
        <v>0</v>
      </c>
      <c r="AV117" s="74">
        <v>0</v>
      </c>
      <c r="AW117" s="74">
        <v>0</v>
      </c>
      <c r="AX117" s="74">
        <v>0</v>
      </c>
      <c r="AY117" s="74">
        <v>0.43612240000000002</v>
      </c>
      <c r="AZ117" s="74">
        <v>0.67598460000000005</v>
      </c>
      <c r="BA117" s="74">
        <v>2.603129</v>
      </c>
      <c r="BB117" s="74">
        <v>4.8733370000000003</v>
      </c>
      <c r="BC117" s="74">
        <v>10.083911000000001</v>
      </c>
      <c r="BD117" s="74">
        <v>20.967272999999999</v>
      </c>
      <c r="BE117" s="74">
        <v>31.699670999999999</v>
      </c>
      <c r="BF117" s="74">
        <v>51.818897</v>
      </c>
      <c r="BG117" s="74">
        <v>76.273627000000005</v>
      </c>
      <c r="BH117" s="74">
        <v>122.52379000000001</v>
      </c>
      <c r="BI117" s="74">
        <v>217.62137000000001</v>
      </c>
      <c r="BJ117" s="74">
        <v>417.41843999999998</v>
      </c>
      <c r="BK117" s="74">
        <v>883.55637999999999</v>
      </c>
      <c r="BL117" s="74">
        <v>2644.1176</v>
      </c>
      <c r="BM117" s="74">
        <v>98.466984999999994</v>
      </c>
      <c r="BN117" s="74">
        <v>84.709599999999995</v>
      </c>
      <c r="BP117" s="90">
        <v>2010</v>
      </c>
    </row>
    <row r="118" spans="2:68">
      <c r="B118" s="90">
        <v>2011</v>
      </c>
      <c r="C118" s="74">
        <v>0</v>
      </c>
      <c r="D118" s="74">
        <v>0</v>
      </c>
      <c r="E118" s="74">
        <v>0</v>
      </c>
      <c r="F118" s="74">
        <v>0</v>
      </c>
      <c r="G118" s="74">
        <v>0.48574929999999999</v>
      </c>
      <c r="H118" s="74">
        <v>2.0212012000000001</v>
      </c>
      <c r="I118" s="74">
        <v>3.5100902</v>
      </c>
      <c r="J118" s="74">
        <v>7.6706332000000002</v>
      </c>
      <c r="K118" s="74">
        <v>17.667665</v>
      </c>
      <c r="L118" s="74">
        <v>31.14584</v>
      </c>
      <c r="M118" s="74">
        <v>52.999687999999999</v>
      </c>
      <c r="N118" s="74">
        <v>86.546869999999998</v>
      </c>
      <c r="O118" s="74">
        <v>125.16401999999999</v>
      </c>
      <c r="P118" s="74">
        <v>183.65725</v>
      </c>
      <c r="Q118" s="74">
        <v>296.95267000000001</v>
      </c>
      <c r="R118" s="74">
        <v>540.22468000000003</v>
      </c>
      <c r="S118" s="74">
        <v>1094.0746999999999</v>
      </c>
      <c r="T118" s="74">
        <v>2956.7844</v>
      </c>
      <c r="U118" s="74">
        <v>105.59231</v>
      </c>
      <c r="V118" s="74">
        <v>107.58046</v>
      </c>
      <c r="X118" s="90">
        <v>2011</v>
      </c>
      <c r="Y118" s="74">
        <v>0.140927</v>
      </c>
      <c r="Z118" s="74">
        <v>0</v>
      </c>
      <c r="AA118" s="74">
        <v>0</v>
      </c>
      <c r="AB118" s="74">
        <v>0</v>
      </c>
      <c r="AC118" s="74">
        <v>0.1268725</v>
      </c>
      <c r="AD118" s="74">
        <v>0.4895446</v>
      </c>
      <c r="AE118" s="74">
        <v>1.1734794</v>
      </c>
      <c r="AF118" s="74">
        <v>1.8946426999999999</v>
      </c>
      <c r="AG118" s="74">
        <v>2.2486058999999998</v>
      </c>
      <c r="AH118" s="74">
        <v>7.7151563999999997</v>
      </c>
      <c r="AI118" s="74">
        <v>11.531793</v>
      </c>
      <c r="AJ118" s="74">
        <v>15.728776999999999</v>
      </c>
      <c r="AK118" s="74">
        <v>33.181415000000001</v>
      </c>
      <c r="AL118" s="74">
        <v>50.624262000000002</v>
      </c>
      <c r="AM118" s="74">
        <v>122.84846</v>
      </c>
      <c r="AN118" s="74">
        <v>254.39268999999999</v>
      </c>
      <c r="AO118" s="74">
        <v>592.59843999999998</v>
      </c>
      <c r="AP118" s="74">
        <v>2387.9457000000002</v>
      </c>
      <c r="AQ118" s="74">
        <v>87.196427999999997</v>
      </c>
      <c r="AR118" s="74">
        <v>59.319538000000001</v>
      </c>
      <c r="AT118" s="90">
        <v>2011</v>
      </c>
      <c r="AU118" s="74">
        <v>6.8581699999999995E-2</v>
      </c>
      <c r="AV118" s="74">
        <v>0</v>
      </c>
      <c r="AW118" s="74">
        <v>0</v>
      </c>
      <c r="AX118" s="74">
        <v>0</v>
      </c>
      <c r="AY118" s="74">
        <v>0.31023859999999998</v>
      </c>
      <c r="AZ118" s="74">
        <v>1.2664564</v>
      </c>
      <c r="BA118" s="74">
        <v>2.3435044</v>
      </c>
      <c r="BB118" s="74">
        <v>4.7652026000000003</v>
      </c>
      <c r="BC118" s="74">
        <v>9.8913589000000002</v>
      </c>
      <c r="BD118" s="74">
        <v>19.327594000000001</v>
      </c>
      <c r="BE118" s="74">
        <v>32.060228000000002</v>
      </c>
      <c r="BF118" s="74">
        <v>50.823619999999998</v>
      </c>
      <c r="BG118" s="74">
        <v>79.037520000000001</v>
      </c>
      <c r="BH118" s="74">
        <v>116.73967</v>
      </c>
      <c r="BI118" s="74">
        <v>208.33591000000001</v>
      </c>
      <c r="BJ118" s="74">
        <v>386.68126000000001</v>
      </c>
      <c r="BK118" s="74">
        <v>807.82465999999999</v>
      </c>
      <c r="BL118" s="74">
        <v>2583.9492</v>
      </c>
      <c r="BM118" s="74">
        <v>96.351731999999998</v>
      </c>
      <c r="BN118" s="74">
        <v>81.240020999999999</v>
      </c>
      <c r="BP118" s="90">
        <v>2011</v>
      </c>
    </row>
    <row r="119" spans="2:68">
      <c r="B119" s="90">
        <v>2012</v>
      </c>
      <c r="C119" s="74">
        <v>0</v>
      </c>
      <c r="D119" s="74">
        <v>0</v>
      </c>
      <c r="E119" s="74">
        <v>0</v>
      </c>
      <c r="F119" s="74">
        <v>0.1333974</v>
      </c>
      <c r="G119" s="74">
        <v>0.36094520000000002</v>
      </c>
      <c r="H119" s="74">
        <v>0.8139421</v>
      </c>
      <c r="I119" s="74">
        <v>3.8848042999999999</v>
      </c>
      <c r="J119" s="74">
        <v>7.2159183000000002</v>
      </c>
      <c r="K119" s="74">
        <v>17.314882000000001</v>
      </c>
      <c r="L119" s="74">
        <v>27.781434999999998</v>
      </c>
      <c r="M119" s="74">
        <v>48.549678</v>
      </c>
      <c r="N119" s="74">
        <v>72.258302</v>
      </c>
      <c r="O119" s="74">
        <v>108.99916</v>
      </c>
      <c r="P119" s="74">
        <v>173.09726000000001</v>
      </c>
      <c r="Q119" s="74">
        <v>260.25409000000002</v>
      </c>
      <c r="R119" s="74">
        <v>475.38709999999998</v>
      </c>
      <c r="S119" s="74">
        <v>1007.8824</v>
      </c>
      <c r="T119" s="74">
        <v>2677.5938000000001</v>
      </c>
      <c r="U119" s="74">
        <v>96.826839000000007</v>
      </c>
      <c r="V119" s="74">
        <v>96.907296000000002</v>
      </c>
      <c r="X119" s="90">
        <v>2012</v>
      </c>
      <c r="Y119" s="74">
        <v>0</v>
      </c>
      <c r="Z119" s="74">
        <v>0</v>
      </c>
      <c r="AA119" s="74">
        <v>0</v>
      </c>
      <c r="AB119" s="74">
        <v>0.14071349999999999</v>
      </c>
      <c r="AC119" s="74">
        <v>0</v>
      </c>
      <c r="AD119" s="74">
        <v>0</v>
      </c>
      <c r="AE119" s="74">
        <v>0.88393549999999999</v>
      </c>
      <c r="AF119" s="74">
        <v>1.5364504000000001</v>
      </c>
      <c r="AG119" s="74">
        <v>3.0278881000000002</v>
      </c>
      <c r="AH119" s="74">
        <v>5.5537688999999997</v>
      </c>
      <c r="AI119" s="74">
        <v>9.4858784000000007</v>
      </c>
      <c r="AJ119" s="74">
        <v>14.643539000000001</v>
      </c>
      <c r="AK119" s="74">
        <v>24.978711000000001</v>
      </c>
      <c r="AL119" s="74">
        <v>48.421911999999999</v>
      </c>
      <c r="AM119" s="74">
        <v>102.74338</v>
      </c>
      <c r="AN119" s="74">
        <v>223.61241999999999</v>
      </c>
      <c r="AO119" s="74">
        <v>563.14377999999999</v>
      </c>
      <c r="AP119" s="74">
        <v>2190.2080999999998</v>
      </c>
      <c r="AQ119" s="74">
        <v>80.154207</v>
      </c>
      <c r="AR119" s="74">
        <v>53.829554999999999</v>
      </c>
      <c r="AT119" s="90">
        <v>2012</v>
      </c>
      <c r="AU119" s="74">
        <v>0</v>
      </c>
      <c r="AV119" s="74">
        <v>0</v>
      </c>
      <c r="AW119" s="74">
        <v>0</v>
      </c>
      <c r="AX119" s="74">
        <v>0.13695779999999999</v>
      </c>
      <c r="AY119" s="74">
        <v>0.1841872</v>
      </c>
      <c r="AZ119" s="74">
        <v>0.41206330000000002</v>
      </c>
      <c r="BA119" s="74">
        <v>2.3900964</v>
      </c>
      <c r="BB119" s="74">
        <v>4.3671404000000003</v>
      </c>
      <c r="BC119" s="74">
        <v>10.096615</v>
      </c>
      <c r="BD119" s="74">
        <v>16.560728000000001</v>
      </c>
      <c r="BE119" s="74">
        <v>28.816514000000002</v>
      </c>
      <c r="BF119" s="74">
        <v>43.118146000000003</v>
      </c>
      <c r="BG119" s="74">
        <v>66.737156999999996</v>
      </c>
      <c r="BH119" s="74">
        <v>110.36781999999999</v>
      </c>
      <c r="BI119" s="74">
        <v>179.99247</v>
      </c>
      <c r="BJ119" s="74">
        <v>341.07486</v>
      </c>
      <c r="BK119" s="74">
        <v>755.57243000000005</v>
      </c>
      <c r="BL119" s="74">
        <v>2360.6206999999999</v>
      </c>
      <c r="BM119" s="74">
        <v>88.451100999999994</v>
      </c>
      <c r="BN119" s="74">
        <v>73.515237999999997</v>
      </c>
      <c r="BP119" s="90">
        <v>2012</v>
      </c>
    </row>
    <row r="120" spans="2:68">
      <c r="B120" s="90">
        <v>2013</v>
      </c>
      <c r="C120" s="74">
        <v>0</v>
      </c>
      <c r="D120" s="74">
        <v>0</v>
      </c>
      <c r="E120" s="74">
        <v>0</v>
      </c>
      <c r="F120" s="74">
        <v>0.2658295</v>
      </c>
      <c r="G120" s="74">
        <v>0.23823420000000001</v>
      </c>
      <c r="H120" s="74">
        <v>1.1432308</v>
      </c>
      <c r="I120" s="74">
        <v>2.7705836000000001</v>
      </c>
      <c r="J120" s="74">
        <v>7.2207007000000001</v>
      </c>
      <c r="K120" s="74">
        <v>12.802364000000001</v>
      </c>
      <c r="L120" s="74">
        <v>31.949093000000001</v>
      </c>
      <c r="M120" s="74">
        <v>47.834946000000002</v>
      </c>
      <c r="N120" s="74">
        <v>76.234984999999995</v>
      </c>
      <c r="O120" s="74">
        <v>109.08955</v>
      </c>
      <c r="P120" s="74">
        <v>177.34493000000001</v>
      </c>
      <c r="Q120" s="74">
        <v>264.7715</v>
      </c>
      <c r="R120" s="74">
        <v>455.15607999999997</v>
      </c>
      <c r="S120" s="74">
        <v>931.63701000000003</v>
      </c>
      <c r="T120" s="74">
        <v>2606.6381000000001</v>
      </c>
      <c r="U120" s="74">
        <v>96.322276000000002</v>
      </c>
      <c r="V120" s="74">
        <v>94.449696000000003</v>
      </c>
      <c r="X120" s="90">
        <v>2013</v>
      </c>
      <c r="Y120" s="74">
        <v>0</v>
      </c>
      <c r="Z120" s="74">
        <v>0</v>
      </c>
      <c r="AA120" s="74">
        <v>0</v>
      </c>
      <c r="AB120" s="74">
        <v>0</v>
      </c>
      <c r="AC120" s="74">
        <v>0</v>
      </c>
      <c r="AD120" s="74">
        <v>0.11663850000000001</v>
      </c>
      <c r="AE120" s="74">
        <v>0.97275670000000003</v>
      </c>
      <c r="AF120" s="74">
        <v>1.8012083999999999</v>
      </c>
      <c r="AG120" s="74">
        <v>2.3832051000000001</v>
      </c>
      <c r="AH120" s="74">
        <v>5.9428146000000002</v>
      </c>
      <c r="AI120" s="74">
        <v>8.8215327000000006</v>
      </c>
      <c r="AJ120" s="74">
        <v>16.891795999999999</v>
      </c>
      <c r="AK120" s="74">
        <v>28.505727</v>
      </c>
      <c r="AL120" s="74">
        <v>50.472582000000003</v>
      </c>
      <c r="AM120" s="74">
        <v>88.209571999999994</v>
      </c>
      <c r="AN120" s="74">
        <v>206.44135</v>
      </c>
      <c r="AO120" s="74">
        <v>511.97798</v>
      </c>
      <c r="AP120" s="74">
        <v>2041.9371000000001</v>
      </c>
      <c r="AQ120" s="74">
        <v>75.503590000000003</v>
      </c>
      <c r="AR120" s="74">
        <v>50.294179</v>
      </c>
      <c r="AT120" s="90">
        <v>2013</v>
      </c>
      <c r="AU120" s="74">
        <v>0</v>
      </c>
      <c r="AV120" s="74">
        <v>0</v>
      </c>
      <c r="AW120" s="74">
        <v>0</v>
      </c>
      <c r="AX120" s="74">
        <v>0.13639570000000001</v>
      </c>
      <c r="AY120" s="74">
        <v>0.1215316</v>
      </c>
      <c r="AZ120" s="74">
        <v>0.63508050000000005</v>
      </c>
      <c r="BA120" s="74">
        <v>1.8758831</v>
      </c>
      <c r="BB120" s="74">
        <v>4.5079739999999999</v>
      </c>
      <c r="BC120" s="74">
        <v>7.5329930000000003</v>
      </c>
      <c r="BD120" s="74">
        <v>18.805105000000001</v>
      </c>
      <c r="BE120" s="74">
        <v>28.113343</v>
      </c>
      <c r="BF120" s="74">
        <v>46.141365</v>
      </c>
      <c r="BG120" s="74">
        <v>68.381018999999995</v>
      </c>
      <c r="BH120" s="74">
        <v>113.55258000000001</v>
      </c>
      <c r="BI120" s="74">
        <v>174.62665999999999</v>
      </c>
      <c r="BJ120" s="74">
        <v>323.23225000000002</v>
      </c>
      <c r="BK120" s="74">
        <v>694.81080999999995</v>
      </c>
      <c r="BL120" s="74">
        <v>2242.5632000000001</v>
      </c>
      <c r="BM120" s="74">
        <v>85.860815000000002</v>
      </c>
      <c r="BN120" s="74">
        <v>70.452640000000002</v>
      </c>
      <c r="BP120" s="90">
        <v>2013</v>
      </c>
    </row>
    <row r="121" spans="2:68">
      <c r="B121" s="90">
        <v>2014</v>
      </c>
      <c r="C121" s="74">
        <v>0</v>
      </c>
      <c r="D121" s="74">
        <v>0</v>
      </c>
      <c r="E121" s="74">
        <v>0</v>
      </c>
      <c r="F121" s="74">
        <v>0</v>
      </c>
      <c r="G121" s="74">
        <v>0.47159630000000002</v>
      </c>
      <c r="H121" s="74">
        <v>1.2462895000000001</v>
      </c>
      <c r="I121" s="74">
        <v>2.2246888999999999</v>
      </c>
      <c r="J121" s="74">
        <v>10.43145</v>
      </c>
      <c r="K121" s="74">
        <v>15.19646</v>
      </c>
      <c r="L121" s="74">
        <v>30.570160000000001</v>
      </c>
      <c r="M121" s="74">
        <v>48.234513</v>
      </c>
      <c r="N121" s="74">
        <v>74.810822999999999</v>
      </c>
      <c r="O121" s="74">
        <v>114.82792000000001</v>
      </c>
      <c r="P121" s="74">
        <v>166.53824</v>
      </c>
      <c r="Q121" s="74">
        <v>254.18158</v>
      </c>
      <c r="R121" s="74">
        <v>430.76386000000002</v>
      </c>
      <c r="S121" s="74">
        <v>929.50726999999995</v>
      </c>
      <c r="T121" s="74">
        <v>2477.3868000000002</v>
      </c>
      <c r="U121" s="74">
        <v>95.458595000000003</v>
      </c>
      <c r="V121" s="74">
        <v>91.758685999999997</v>
      </c>
      <c r="X121" s="90">
        <v>2014</v>
      </c>
      <c r="Y121" s="74">
        <v>0</v>
      </c>
      <c r="Z121" s="74">
        <v>0</v>
      </c>
      <c r="AA121" s="74">
        <v>0</v>
      </c>
      <c r="AB121" s="74">
        <v>0</v>
      </c>
      <c r="AC121" s="74">
        <v>0.12293320000000001</v>
      </c>
      <c r="AD121" s="74">
        <v>0.57236730000000002</v>
      </c>
      <c r="AE121" s="74">
        <v>0.82304820000000001</v>
      </c>
      <c r="AF121" s="74">
        <v>2.1835434999999999</v>
      </c>
      <c r="AG121" s="74">
        <v>3.6861449999999998</v>
      </c>
      <c r="AH121" s="74">
        <v>8.3227910999999999</v>
      </c>
      <c r="AI121" s="74">
        <v>9.4888423999999993</v>
      </c>
      <c r="AJ121" s="74">
        <v>16.813448999999999</v>
      </c>
      <c r="AK121" s="74">
        <v>26.349022999999999</v>
      </c>
      <c r="AL121" s="74">
        <v>46.384168000000003</v>
      </c>
      <c r="AM121" s="74">
        <v>87.552194999999998</v>
      </c>
      <c r="AN121" s="74">
        <v>205.92619999999999</v>
      </c>
      <c r="AO121" s="74">
        <v>530.88167999999996</v>
      </c>
      <c r="AP121" s="74">
        <v>2074.1185</v>
      </c>
      <c r="AQ121" s="74">
        <v>77.330239000000006</v>
      </c>
      <c r="AR121" s="74">
        <v>51.150627</v>
      </c>
      <c r="AT121" s="90">
        <v>2014</v>
      </c>
      <c r="AU121" s="74">
        <v>0</v>
      </c>
      <c r="AV121" s="74">
        <v>0</v>
      </c>
      <c r="AW121" s="74">
        <v>0</v>
      </c>
      <c r="AX121" s="74">
        <v>0</v>
      </c>
      <c r="AY121" s="74">
        <v>0.30090879999999998</v>
      </c>
      <c r="AZ121" s="74">
        <v>0.91106569999999998</v>
      </c>
      <c r="BA121" s="74">
        <v>1.5253302</v>
      </c>
      <c r="BB121" s="74">
        <v>6.3020522000000003</v>
      </c>
      <c r="BC121" s="74">
        <v>9.3775528999999995</v>
      </c>
      <c r="BD121" s="74">
        <v>19.286992000000001</v>
      </c>
      <c r="BE121" s="74">
        <v>28.623864000000001</v>
      </c>
      <c r="BF121" s="74">
        <v>45.364047999999997</v>
      </c>
      <c r="BG121" s="74">
        <v>69.902389999999997</v>
      </c>
      <c r="BH121" s="74">
        <v>106.07089999999999</v>
      </c>
      <c r="BI121" s="74">
        <v>169.1052</v>
      </c>
      <c r="BJ121" s="74">
        <v>311.83255000000003</v>
      </c>
      <c r="BK121" s="74">
        <v>705.89867000000004</v>
      </c>
      <c r="BL121" s="74">
        <v>2219.6091999999999</v>
      </c>
      <c r="BM121" s="74">
        <v>86.340395000000001</v>
      </c>
      <c r="BN121" s="74">
        <v>69.944427000000005</v>
      </c>
      <c r="BP121" s="90">
        <v>2014</v>
      </c>
    </row>
    <row r="122" spans="2:68">
      <c r="B122" s="90">
        <v>2015</v>
      </c>
      <c r="C122" s="74">
        <v>0.12546450000000001</v>
      </c>
      <c r="D122" s="74">
        <v>0</v>
      </c>
      <c r="E122" s="74">
        <v>0</v>
      </c>
      <c r="F122" s="74">
        <v>0.13289090000000001</v>
      </c>
      <c r="G122" s="74">
        <v>0.35031420000000002</v>
      </c>
      <c r="H122" s="74">
        <v>1.6747314</v>
      </c>
      <c r="I122" s="74">
        <v>2.9718803</v>
      </c>
      <c r="J122" s="74">
        <v>7.0035411999999999</v>
      </c>
      <c r="K122" s="74">
        <v>15.990273999999999</v>
      </c>
      <c r="L122" s="74">
        <v>30.090584</v>
      </c>
      <c r="M122" s="74">
        <v>53.533191000000002</v>
      </c>
      <c r="N122" s="74">
        <v>72.078057999999999</v>
      </c>
      <c r="O122" s="74">
        <v>107.24833</v>
      </c>
      <c r="P122" s="74">
        <v>155.43472</v>
      </c>
      <c r="Q122" s="74">
        <v>256.80324000000002</v>
      </c>
      <c r="R122" s="74">
        <v>422.02586000000002</v>
      </c>
      <c r="S122" s="74">
        <v>866.46176000000003</v>
      </c>
      <c r="T122" s="74">
        <v>2438.3006999999998</v>
      </c>
      <c r="U122" s="74">
        <v>94.558075000000002</v>
      </c>
      <c r="V122" s="74">
        <v>89.367327000000003</v>
      </c>
      <c r="X122" s="90">
        <v>2015</v>
      </c>
      <c r="Y122" s="74">
        <v>0</v>
      </c>
      <c r="Z122" s="74">
        <v>0</v>
      </c>
      <c r="AA122" s="74">
        <v>0</v>
      </c>
      <c r="AB122" s="74">
        <v>0</v>
      </c>
      <c r="AC122" s="74">
        <v>0.2439307</v>
      </c>
      <c r="AD122" s="74">
        <v>0.1123141</v>
      </c>
      <c r="AE122" s="74">
        <v>0.79778990000000005</v>
      </c>
      <c r="AF122" s="74">
        <v>1.9044209000000001</v>
      </c>
      <c r="AG122" s="74">
        <v>3.9475479</v>
      </c>
      <c r="AH122" s="74">
        <v>5.7923711999999998</v>
      </c>
      <c r="AI122" s="74">
        <v>10.375662</v>
      </c>
      <c r="AJ122" s="74">
        <v>15.368065</v>
      </c>
      <c r="AK122" s="74">
        <v>27.840793000000001</v>
      </c>
      <c r="AL122" s="74">
        <v>49.044153000000001</v>
      </c>
      <c r="AM122" s="74">
        <v>91.236041</v>
      </c>
      <c r="AN122" s="74">
        <v>190.10606000000001</v>
      </c>
      <c r="AO122" s="74">
        <v>475.78908999999999</v>
      </c>
      <c r="AP122" s="74">
        <v>1937.6360999999999</v>
      </c>
      <c r="AQ122" s="74">
        <v>72.920837000000006</v>
      </c>
      <c r="AR122" s="74">
        <v>47.982427000000001</v>
      </c>
      <c r="AT122" s="90">
        <v>2015</v>
      </c>
      <c r="AU122" s="74">
        <v>6.4409499999999995E-2</v>
      </c>
      <c r="AV122" s="74">
        <v>0</v>
      </c>
      <c r="AW122" s="74">
        <v>0</v>
      </c>
      <c r="AX122" s="74">
        <v>6.8033899999999994E-2</v>
      </c>
      <c r="AY122" s="74">
        <v>0.29827969999999998</v>
      </c>
      <c r="AZ122" s="74">
        <v>0.89584359999999996</v>
      </c>
      <c r="BA122" s="74">
        <v>1.8832488000000001</v>
      </c>
      <c r="BB122" s="74">
        <v>4.4502141999999996</v>
      </c>
      <c r="BC122" s="74">
        <v>9.9081083000000003</v>
      </c>
      <c r="BD122" s="74">
        <v>17.735605</v>
      </c>
      <c r="BE122" s="74">
        <v>31.668149</v>
      </c>
      <c r="BF122" s="74">
        <v>43.233685999999999</v>
      </c>
      <c r="BG122" s="74">
        <v>66.762078000000002</v>
      </c>
      <c r="BH122" s="74">
        <v>101.78324000000001</v>
      </c>
      <c r="BI122" s="74">
        <v>172.28989999999999</v>
      </c>
      <c r="BJ122" s="74">
        <v>299.74687999999998</v>
      </c>
      <c r="BK122" s="74">
        <v>648.23927000000003</v>
      </c>
      <c r="BL122" s="74">
        <v>2121.1442999999999</v>
      </c>
      <c r="BM122" s="74">
        <v>83.666460000000001</v>
      </c>
      <c r="BN122" s="74">
        <v>67.034092999999999</v>
      </c>
      <c r="BP122" s="90">
        <v>2015</v>
      </c>
    </row>
    <row r="123" spans="2:68">
      <c r="B123" s="90">
        <v>2016</v>
      </c>
      <c r="C123" s="74">
        <v>0</v>
      </c>
      <c r="D123" s="74">
        <v>0</v>
      </c>
      <c r="E123" s="74">
        <v>0</v>
      </c>
      <c r="F123" s="74">
        <v>0</v>
      </c>
      <c r="G123" s="74">
        <v>0.46244160000000001</v>
      </c>
      <c r="H123" s="74">
        <v>1.6524646999999999</v>
      </c>
      <c r="I123" s="74">
        <v>3.2508987999999999</v>
      </c>
      <c r="J123" s="74">
        <v>6.8589843000000004</v>
      </c>
      <c r="K123" s="74">
        <v>15.229558000000001</v>
      </c>
      <c r="L123" s="74">
        <v>25.201485000000002</v>
      </c>
      <c r="M123" s="74">
        <v>47.850779000000003</v>
      </c>
      <c r="N123" s="74">
        <v>69.638459999999995</v>
      </c>
      <c r="O123" s="74">
        <v>109.63227000000001</v>
      </c>
      <c r="P123" s="74">
        <v>150.73586</v>
      </c>
      <c r="Q123" s="74">
        <v>238.07289</v>
      </c>
      <c r="R123" s="74">
        <v>412.13026000000002</v>
      </c>
      <c r="S123" s="74">
        <v>807.39943000000005</v>
      </c>
      <c r="T123" s="74">
        <v>2364.4540000000002</v>
      </c>
      <c r="U123" s="74">
        <v>92.168324999999996</v>
      </c>
      <c r="V123" s="74">
        <v>85.500032000000004</v>
      </c>
      <c r="X123" s="90">
        <v>2016</v>
      </c>
      <c r="Y123" s="74">
        <v>0</v>
      </c>
      <c r="Z123" s="74">
        <v>0</v>
      </c>
      <c r="AA123" s="74">
        <v>0</v>
      </c>
      <c r="AB123" s="74">
        <v>0</v>
      </c>
      <c r="AC123" s="74">
        <v>0.1206127</v>
      </c>
      <c r="AD123" s="74">
        <v>0.110307</v>
      </c>
      <c r="AE123" s="74">
        <v>0.88689439999999997</v>
      </c>
      <c r="AF123" s="74">
        <v>1.2413201</v>
      </c>
      <c r="AG123" s="74">
        <v>4.7611141000000003</v>
      </c>
      <c r="AH123" s="74">
        <v>5.9809926000000004</v>
      </c>
      <c r="AI123" s="74">
        <v>10.436712999999999</v>
      </c>
      <c r="AJ123" s="74">
        <v>17.549060999999998</v>
      </c>
      <c r="AK123" s="74">
        <v>23.827185</v>
      </c>
      <c r="AL123" s="74">
        <v>41.558836999999997</v>
      </c>
      <c r="AM123" s="74">
        <v>85.142989</v>
      </c>
      <c r="AN123" s="74">
        <v>182.19184000000001</v>
      </c>
      <c r="AO123" s="74">
        <v>432.69821000000002</v>
      </c>
      <c r="AP123" s="74">
        <v>1797.7136</v>
      </c>
      <c r="AQ123" s="74">
        <v>68.026663999999997</v>
      </c>
      <c r="AR123" s="74">
        <v>44.632883</v>
      </c>
      <c r="AT123" s="90">
        <v>2016</v>
      </c>
      <c r="AU123" s="74">
        <v>0</v>
      </c>
      <c r="AV123" s="74">
        <v>0</v>
      </c>
      <c r="AW123" s="74">
        <v>0</v>
      </c>
      <c r="AX123" s="74">
        <v>0</v>
      </c>
      <c r="AY123" s="74">
        <v>0.29514649999999998</v>
      </c>
      <c r="AZ123" s="74">
        <v>0.88188480000000002</v>
      </c>
      <c r="BA123" s="74">
        <v>2.0623326</v>
      </c>
      <c r="BB123" s="74">
        <v>4.0436414999999997</v>
      </c>
      <c r="BC123" s="74">
        <v>9.9583470999999992</v>
      </c>
      <c r="BD123" s="74">
        <v>15.390079</v>
      </c>
      <c r="BE123" s="74">
        <v>28.867093000000001</v>
      </c>
      <c r="BF123" s="74">
        <v>43.091912000000001</v>
      </c>
      <c r="BG123" s="74">
        <v>65.752617999999998</v>
      </c>
      <c r="BH123" s="74">
        <v>95.467753999999999</v>
      </c>
      <c r="BI123" s="74">
        <v>160.18943999999999</v>
      </c>
      <c r="BJ123" s="74">
        <v>291.00123000000002</v>
      </c>
      <c r="BK123" s="74">
        <v>599.42475000000002</v>
      </c>
      <c r="BL123" s="74">
        <v>2008.1668999999999</v>
      </c>
      <c r="BM123" s="74">
        <v>80.005268000000001</v>
      </c>
      <c r="BN123" s="74">
        <v>63.380656999999999</v>
      </c>
      <c r="BP123" s="90">
        <v>2016</v>
      </c>
    </row>
    <row r="124" spans="2:68">
      <c r="B124" s="90">
        <v>2017</v>
      </c>
      <c r="C124" s="74">
        <v>0</v>
      </c>
      <c r="D124" s="74">
        <v>0</v>
      </c>
      <c r="E124" s="74">
        <v>0</v>
      </c>
      <c r="F124" s="74">
        <v>0</v>
      </c>
      <c r="G124" s="74">
        <v>0.1142297</v>
      </c>
      <c r="H124" s="74">
        <v>0.97466730000000001</v>
      </c>
      <c r="I124" s="74">
        <v>3.0770583</v>
      </c>
      <c r="J124" s="74">
        <v>7.0064725000000001</v>
      </c>
      <c r="K124" s="74">
        <v>14.160525</v>
      </c>
      <c r="L124" s="74">
        <v>31.129981000000001</v>
      </c>
      <c r="M124" s="74">
        <v>46.641976</v>
      </c>
      <c r="N124" s="74">
        <v>74.514036000000004</v>
      </c>
      <c r="O124" s="74">
        <v>96.406620000000004</v>
      </c>
      <c r="P124" s="74">
        <v>146.40789000000001</v>
      </c>
      <c r="Q124" s="74">
        <v>235.72210999999999</v>
      </c>
      <c r="R124" s="74">
        <v>400.99175000000002</v>
      </c>
      <c r="S124" s="74">
        <v>756.71603000000005</v>
      </c>
      <c r="T124" s="74">
        <v>2174.7035000000001</v>
      </c>
      <c r="U124" s="74">
        <v>88.842731000000001</v>
      </c>
      <c r="V124" s="74">
        <v>81.389914000000005</v>
      </c>
      <c r="X124" s="90">
        <v>2017</v>
      </c>
      <c r="Y124" s="74">
        <v>0</v>
      </c>
      <c r="Z124" s="74">
        <v>0</v>
      </c>
      <c r="AA124" s="74">
        <v>0</v>
      </c>
      <c r="AB124" s="74">
        <v>0</v>
      </c>
      <c r="AC124" s="74">
        <v>0.11929439999999999</v>
      </c>
      <c r="AD124" s="74">
        <v>0.1085025</v>
      </c>
      <c r="AE124" s="74">
        <v>0.54169299999999998</v>
      </c>
      <c r="AF124" s="74">
        <v>1.9175203000000001</v>
      </c>
      <c r="AG124" s="74">
        <v>3.4708578000000001</v>
      </c>
      <c r="AH124" s="74">
        <v>5.2347362999999998</v>
      </c>
      <c r="AI124" s="74">
        <v>10.24253</v>
      </c>
      <c r="AJ124" s="74">
        <v>16.395938000000001</v>
      </c>
      <c r="AK124" s="74">
        <v>23.568505999999999</v>
      </c>
      <c r="AL124" s="74">
        <v>46.840331999999997</v>
      </c>
      <c r="AM124" s="74">
        <v>85.920518000000001</v>
      </c>
      <c r="AN124" s="74">
        <v>180.18221</v>
      </c>
      <c r="AO124" s="74">
        <v>410.11011999999999</v>
      </c>
      <c r="AP124" s="74">
        <v>1739.6863000000001</v>
      </c>
      <c r="AQ124" s="74">
        <v>66.195813999999999</v>
      </c>
      <c r="AR124" s="74">
        <v>43.404792999999998</v>
      </c>
      <c r="AT124" s="90">
        <v>2017</v>
      </c>
      <c r="AU124" s="74">
        <v>0</v>
      </c>
      <c r="AV124" s="74">
        <v>0</v>
      </c>
      <c r="AW124" s="74">
        <v>0</v>
      </c>
      <c r="AX124" s="74">
        <v>0</v>
      </c>
      <c r="AY124" s="74">
        <v>0.1167072</v>
      </c>
      <c r="AZ124" s="74">
        <v>0.54199660000000005</v>
      </c>
      <c r="BA124" s="74">
        <v>1.8003351999999999</v>
      </c>
      <c r="BB124" s="74">
        <v>4.4518855999999998</v>
      </c>
      <c r="BC124" s="74">
        <v>8.7866342999999993</v>
      </c>
      <c r="BD124" s="74">
        <v>17.938872</v>
      </c>
      <c r="BE124" s="74">
        <v>28.155532999999998</v>
      </c>
      <c r="BF124" s="74">
        <v>44.895656000000002</v>
      </c>
      <c r="BG124" s="74">
        <v>59.064219000000001</v>
      </c>
      <c r="BH124" s="74">
        <v>95.718840999999998</v>
      </c>
      <c r="BI124" s="74">
        <v>159.44367</v>
      </c>
      <c r="BJ124" s="74">
        <v>285.16744999999997</v>
      </c>
      <c r="BK124" s="74">
        <v>565.28895</v>
      </c>
      <c r="BL124" s="74">
        <v>1902.9788000000001</v>
      </c>
      <c r="BM124" s="74">
        <v>77.433899999999994</v>
      </c>
      <c r="BN124" s="74">
        <v>61.01831</v>
      </c>
      <c r="BP124" s="90">
        <v>2017</v>
      </c>
    </row>
    <row r="125" spans="2:68">
      <c r="B125" s="90">
        <v>2018</v>
      </c>
      <c r="C125" s="74">
        <v>0</v>
      </c>
      <c r="D125" s="74">
        <v>0</v>
      </c>
      <c r="E125" s="74">
        <v>0.12799179999999999</v>
      </c>
      <c r="F125" s="74">
        <v>0</v>
      </c>
      <c r="G125" s="74">
        <v>0.22586590000000001</v>
      </c>
      <c r="H125" s="74">
        <v>0.85415149999999995</v>
      </c>
      <c r="I125" s="74">
        <v>2.0604448</v>
      </c>
      <c r="J125" s="74">
        <v>7.2222520000000001</v>
      </c>
      <c r="K125" s="74">
        <v>13.499601</v>
      </c>
      <c r="L125" s="74">
        <v>26.691061000000001</v>
      </c>
      <c r="M125" s="74">
        <v>46.560369000000001</v>
      </c>
      <c r="N125" s="74">
        <v>70.828871000000007</v>
      </c>
      <c r="O125" s="74">
        <v>103.13878</v>
      </c>
      <c r="P125" s="74">
        <v>143.86222000000001</v>
      </c>
      <c r="Q125" s="74">
        <v>220.61166</v>
      </c>
      <c r="R125" s="74">
        <v>376.97989999999999</v>
      </c>
      <c r="S125" s="74">
        <v>690.18299000000002</v>
      </c>
      <c r="T125" s="74">
        <v>2099.8778000000002</v>
      </c>
      <c r="U125" s="74">
        <v>86.075946999999999</v>
      </c>
      <c r="V125" s="74">
        <v>77.682232999999997</v>
      </c>
      <c r="X125" s="90">
        <v>2018</v>
      </c>
      <c r="Y125" s="74">
        <v>0</v>
      </c>
      <c r="Z125" s="74">
        <v>0</v>
      </c>
      <c r="AA125" s="74">
        <v>0</v>
      </c>
      <c r="AB125" s="74">
        <v>0.1381809</v>
      </c>
      <c r="AC125" s="74">
        <v>0.11834450000000001</v>
      </c>
      <c r="AD125" s="74">
        <v>0.10723770000000001</v>
      </c>
      <c r="AE125" s="74">
        <v>0.95985869999999995</v>
      </c>
      <c r="AF125" s="74">
        <v>1.0376542</v>
      </c>
      <c r="AG125" s="74">
        <v>3.4900793999999999</v>
      </c>
      <c r="AH125" s="74">
        <v>7.7496169000000004</v>
      </c>
      <c r="AI125" s="74">
        <v>9.1245214000000008</v>
      </c>
      <c r="AJ125" s="74">
        <v>14.981293000000001</v>
      </c>
      <c r="AK125" s="74">
        <v>26.2041</v>
      </c>
      <c r="AL125" s="74">
        <v>34.371082000000001</v>
      </c>
      <c r="AM125" s="74">
        <v>74.431161000000003</v>
      </c>
      <c r="AN125" s="74">
        <v>165.45751999999999</v>
      </c>
      <c r="AO125" s="74">
        <v>362.73788000000002</v>
      </c>
      <c r="AP125" s="74">
        <v>1538.0344</v>
      </c>
      <c r="AQ125" s="74">
        <v>58.999270000000003</v>
      </c>
      <c r="AR125" s="74">
        <v>38.748271000000003</v>
      </c>
      <c r="AT125" s="90">
        <v>2018</v>
      </c>
      <c r="AU125" s="74">
        <v>0</v>
      </c>
      <c r="AV125" s="74">
        <v>0</v>
      </c>
      <c r="AW125" s="74">
        <v>6.5890799999999999E-2</v>
      </c>
      <c r="AX125" s="74">
        <v>6.7190899999999998E-2</v>
      </c>
      <c r="AY125" s="74">
        <v>0.17336309999999999</v>
      </c>
      <c r="AZ125" s="74">
        <v>0.48151260000000001</v>
      </c>
      <c r="BA125" s="74">
        <v>1.5055632999999999</v>
      </c>
      <c r="BB125" s="74">
        <v>4.1140365000000001</v>
      </c>
      <c r="BC125" s="74">
        <v>8.4645335999999993</v>
      </c>
      <c r="BD125" s="74">
        <v>17.065446999999999</v>
      </c>
      <c r="BE125" s="74">
        <v>27.545998000000001</v>
      </c>
      <c r="BF125" s="74">
        <v>42.386918000000001</v>
      </c>
      <c r="BG125" s="74">
        <v>63.621231999999999</v>
      </c>
      <c r="BH125" s="74">
        <v>87.779114000000007</v>
      </c>
      <c r="BI125" s="74">
        <v>146.11851999999999</v>
      </c>
      <c r="BJ125" s="74">
        <v>266.43608</v>
      </c>
      <c r="BK125" s="74">
        <v>510.20513</v>
      </c>
      <c r="BL125" s="74">
        <v>1750.9529</v>
      </c>
      <c r="BM125" s="74">
        <v>72.438461000000004</v>
      </c>
      <c r="BN125" s="74">
        <v>56.682853000000001</v>
      </c>
      <c r="BP125" s="90">
        <v>2018</v>
      </c>
    </row>
    <row r="126" spans="2:68">
      <c r="B126" s="90">
        <v>2019</v>
      </c>
      <c r="C126" s="74">
        <v>0</v>
      </c>
      <c r="D126" s="74">
        <v>0</v>
      </c>
      <c r="E126" s="74">
        <v>0</v>
      </c>
      <c r="F126" s="74">
        <v>0.12992229999999999</v>
      </c>
      <c r="G126" s="74">
        <v>0.33547589999999999</v>
      </c>
      <c r="H126" s="74">
        <v>0.73685369999999994</v>
      </c>
      <c r="I126" s="74">
        <v>2.6750528</v>
      </c>
      <c r="J126" s="74">
        <v>6.1965338000000001</v>
      </c>
      <c r="K126" s="74">
        <v>13.751635</v>
      </c>
      <c r="L126" s="74">
        <v>30.463576</v>
      </c>
      <c r="M126" s="74">
        <v>43.280788999999999</v>
      </c>
      <c r="N126" s="74">
        <v>74.914524</v>
      </c>
      <c r="O126" s="74">
        <v>101.68420999999999</v>
      </c>
      <c r="P126" s="74">
        <v>144.24405999999999</v>
      </c>
      <c r="Q126" s="74">
        <v>216.29374000000001</v>
      </c>
      <c r="R126" s="74">
        <v>350.58197000000001</v>
      </c>
      <c r="S126" s="74">
        <v>678.18618000000004</v>
      </c>
      <c r="T126" s="74">
        <v>1975.2755999999999</v>
      </c>
      <c r="U126" s="74">
        <v>84.541728000000006</v>
      </c>
      <c r="V126" s="74">
        <v>75.121864000000002</v>
      </c>
      <c r="X126" s="90">
        <v>2019</v>
      </c>
      <c r="Y126" s="74">
        <v>0</v>
      </c>
      <c r="Z126" s="74">
        <v>0</v>
      </c>
      <c r="AA126" s="74">
        <v>0</v>
      </c>
      <c r="AB126" s="74">
        <v>0.13790540000000001</v>
      </c>
      <c r="AC126" s="74">
        <v>0</v>
      </c>
      <c r="AD126" s="74">
        <v>0.3183841</v>
      </c>
      <c r="AE126" s="74">
        <v>0.94557880000000005</v>
      </c>
      <c r="AF126" s="74">
        <v>1.3361824</v>
      </c>
      <c r="AG126" s="74">
        <v>2.6039083000000001</v>
      </c>
      <c r="AH126" s="74">
        <v>5.6264263999999997</v>
      </c>
      <c r="AI126" s="74">
        <v>8.9402712999999991</v>
      </c>
      <c r="AJ126" s="74">
        <v>16.298065000000001</v>
      </c>
      <c r="AK126" s="74">
        <v>25.405901</v>
      </c>
      <c r="AL126" s="74">
        <v>37.556137</v>
      </c>
      <c r="AM126" s="74">
        <v>70.759540999999999</v>
      </c>
      <c r="AN126" s="74">
        <v>160.54195000000001</v>
      </c>
      <c r="AO126" s="74">
        <v>353.93421000000001</v>
      </c>
      <c r="AP126" s="74">
        <v>1494.4468999999999</v>
      </c>
      <c r="AQ126" s="74">
        <v>57.753787000000003</v>
      </c>
      <c r="AR126" s="74">
        <v>37.698197999999998</v>
      </c>
      <c r="AT126" s="90">
        <v>2019</v>
      </c>
      <c r="AU126" s="74">
        <v>0</v>
      </c>
      <c r="AV126" s="74">
        <v>0</v>
      </c>
      <c r="AW126" s="74">
        <v>0</v>
      </c>
      <c r="AX126" s="74">
        <v>0.13379479999999999</v>
      </c>
      <c r="AY126" s="74">
        <v>0.17240159999999999</v>
      </c>
      <c r="AZ126" s="74">
        <v>0.52847339999999998</v>
      </c>
      <c r="BA126" s="74">
        <v>1.8024141</v>
      </c>
      <c r="BB126" s="74">
        <v>3.7520845999999999</v>
      </c>
      <c r="BC126" s="74">
        <v>8.1295067999999997</v>
      </c>
      <c r="BD126" s="74">
        <v>17.878174999999999</v>
      </c>
      <c r="BE126" s="74">
        <v>25.830469000000001</v>
      </c>
      <c r="BF126" s="74">
        <v>45.053539999999998</v>
      </c>
      <c r="BG126" s="74">
        <v>62.483992999999998</v>
      </c>
      <c r="BH126" s="74">
        <v>89.304360000000003</v>
      </c>
      <c r="BI126" s="74">
        <v>141.88513</v>
      </c>
      <c r="BJ126" s="74">
        <v>251.58285000000001</v>
      </c>
      <c r="BK126" s="74">
        <v>500.59424000000001</v>
      </c>
      <c r="BL126" s="74">
        <v>1678.4545000000001</v>
      </c>
      <c r="BM126" s="74">
        <v>71.052391999999998</v>
      </c>
      <c r="BN126" s="74">
        <v>55.050797000000003</v>
      </c>
      <c r="BP126" s="90">
        <v>2019</v>
      </c>
    </row>
    <row r="127" spans="2:68">
      <c r="B127" s="90">
        <v>2020</v>
      </c>
      <c r="C127" s="74">
        <v>0</v>
      </c>
      <c r="D127" s="74">
        <v>0</v>
      </c>
      <c r="E127" s="74">
        <v>0</v>
      </c>
      <c r="F127" s="74">
        <v>0</v>
      </c>
      <c r="G127" s="74">
        <v>0.11399189999999999</v>
      </c>
      <c r="H127" s="74">
        <v>1.2660070999999999</v>
      </c>
      <c r="I127" s="74">
        <v>2.7476881999999998</v>
      </c>
      <c r="J127" s="74">
        <v>7.2172874</v>
      </c>
      <c r="K127" s="74">
        <v>12.601718</v>
      </c>
      <c r="L127" s="74">
        <v>25.379276000000001</v>
      </c>
      <c r="M127" s="74">
        <v>46.789355999999998</v>
      </c>
      <c r="N127" s="74">
        <v>69.662909999999997</v>
      </c>
      <c r="O127" s="74">
        <v>92.714529999999996</v>
      </c>
      <c r="P127" s="74">
        <v>130.82782</v>
      </c>
      <c r="Q127" s="74">
        <v>203.81063</v>
      </c>
      <c r="R127" s="74">
        <v>326.18990000000002</v>
      </c>
      <c r="S127" s="74">
        <v>618.49311</v>
      </c>
      <c r="T127" s="74">
        <v>1814.0509999999999</v>
      </c>
      <c r="U127" s="74">
        <v>80.032122999999999</v>
      </c>
      <c r="V127" s="74">
        <v>69.606880000000004</v>
      </c>
      <c r="X127" s="90">
        <v>2020</v>
      </c>
      <c r="Y127" s="74">
        <v>0</v>
      </c>
      <c r="Z127" s="74">
        <v>0</v>
      </c>
      <c r="AA127" s="74">
        <v>0</v>
      </c>
      <c r="AB127" s="74">
        <v>0</v>
      </c>
      <c r="AC127" s="74">
        <v>0</v>
      </c>
      <c r="AD127" s="74">
        <v>0.10670350000000001</v>
      </c>
      <c r="AE127" s="74">
        <v>0.83103850000000001</v>
      </c>
      <c r="AF127" s="74">
        <v>2.1597409000000001</v>
      </c>
      <c r="AG127" s="74">
        <v>2.5619629000000002</v>
      </c>
      <c r="AH127" s="74">
        <v>5.4024026999999997</v>
      </c>
      <c r="AI127" s="74">
        <v>11.420954999999999</v>
      </c>
      <c r="AJ127" s="74">
        <v>14.641233</v>
      </c>
      <c r="AK127" s="74">
        <v>23.864611</v>
      </c>
      <c r="AL127" s="74">
        <v>32.168132</v>
      </c>
      <c r="AM127" s="74">
        <v>61.540619</v>
      </c>
      <c r="AN127" s="74">
        <v>131.40801999999999</v>
      </c>
      <c r="AO127" s="74">
        <v>272.31805000000003</v>
      </c>
      <c r="AP127" s="74">
        <v>1341.2704000000001</v>
      </c>
      <c r="AQ127" s="74">
        <v>51.235975000000003</v>
      </c>
      <c r="AR127" s="74">
        <v>32.971524000000002</v>
      </c>
      <c r="AT127" s="90">
        <v>2020</v>
      </c>
      <c r="AU127" s="74">
        <v>0</v>
      </c>
      <c r="AV127" s="74">
        <v>0</v>
      </c>
      <c r="AW127" s="74">
        <v>0</v>
      </c>
      <c r="AX127" s="74">
        <v>0</v>
      </c>
      <c r="AY127" s="74">
        <v>5.8675499999999998E-2</v>
      </c>
      <c r="AZ127" s="74">
        <v>0.68964130000000001</v>
      </c>
      <c r="BA127" s="74">
        <v>1.7811296000000001</v>
      </c>
      <c r="BB127" s="74">
        <v>4.6726229999999997</v>
      </c>
      <c r="BC127" s="74">
        <v>7.5254662999999997</v>
      </c>
      <c r="BD127" s="74">
        <v>15.271621</v>
      </c>
      <c r="BE127" s="74">
        <v>28.820575000000002</v>
      </c>
      <c r="BF127" s="74">
        <v>41.605592999999999</v>
      </c>
      <c r="BG127" s="74">
        <v>57.241104</v>
      </c>
      <c r="BH127" s="74">
        <v>79.823753999999994</v>
      </c>
      <c r="BI127" s="74">
        <v>130.77683999999999</v>
      </c>
      <c r="BJ127" s="74">
        <v>224.86510999999999</v>
      </c>
      <c r="BK127" s="74">
        <v>430.00749999999999</v>
      </c>
      <c r="BL127" s="74">
        <v>1524.0315000000001</v>
      </c>
      <c r="BM127" s="74">
        <v>65.526287999999994</v>
      </c>
      <c r="BN127" s="74">
        <v>49.962166000000003</v>
      </c>
      <c r="BP127" s="90">
        <v>2020</v>
      </c>
    </row>
    <row r="128" spans="2:68">
      <c r="B128" s="90">
        <v>2021</v>
      </c>
      <c r="C128" s="74">
        <v>0</v>
      </c>
      <c r="D128" s="74">
        <v>0</v>
      </c>
      <c r="E128" s="74">
        <v>0</v>
      </c>
      <c r="F128" s="74">
        <v>0.26250820000000002</v>
      </c>
      <c r="G128" s="74">
        <v>0.23893010000000001</v>
      </c>
      <c r="H128" s="74">
        <v>1.3064296</v>
      </c>
      <c r="I128" s="74">
        <v>3.2958702999999998</v>
      </c>
      <c r="J128" s="74">
        <v>5.0639567000000003</v>
      </c>
      <c r="K128" s="74">
        <v>13.114497</v>
      </c>
      <c r="L128" s="74">
        <v>25.937608000000001</v>
      </c>
      <c r="M128" s="74">
        <v>47.968997999999999</v>
      </c>
      <c r="N128" s="74">
        <v>70.671284999999997</v>
      </c>
      <c r="O128" s="74">
        <v>91.377480000000006</v>
      </c>
      <c r="P128" s="74">
        <v>132.09997000000001</v>
      </c>
      <c r="Q128" s="74">
        <v>201.17967999999999</v>
      </c>
      <c r="R128" s="74">
        <v>308.33722</v>
      </c>
      <c r="S128" s="74">
        <v>600.08880999999997</v>
      </c>
      <c r="T128" s="74">
        <v>1834.6120000000001</v>
      </c>
      <c r="U128" s="74">
        <v>81.901829000000006</v>
      </c>
      <c r="V128" s="74">
        <v>69.113973999999999</v>
      </c>
      <c r="X128" s="90">
        <v>2021</v>
      </c>
      <c r="Y128" s="74">
        <v>0</v>
      </c>
      <c r="Z128" s="74">
        <v>0</v>
      </c>
      <c r="AA128" s="74">
        <v>0</v>
      </c>
      <c r="AB128" s="74">
        <v>0</v>
      </c>
      <c r="AC128" s="74">
        <v>0</v>
      </c>
      <c r="AD128" s="74">
        <v>0.33223809999999998</v>
      </c>
      <c r="AE128" s="74">
        <v>0.83449470000000003</v>
      </c>
      <c r="AF128" s="74">
        <v>1.2779988</v>
      </c>
      <c r="AG128" s="74">
        <v>2.3852117000000002</v>
      </c>
      <c r="AH128" s="74">
        <v>4.6840207999999999</v>
      </c>
      <c r="AI128" s="74">
        <v>10.520109</v>
      </c>
      <c r="AJ128" s="74">
        <v>14.972396</v>
      </c>
      <c r="AK128" s="74">
        <v>22.144870000000001</v>
      </c>
      <c r="AL128" s="74">
        <v>35.608612999999998</v>
      </c>
      <c r="AM128" s="74">
        <v>67.218489000000005</v>
      </c>
      <c r="AN128" s="74">
        <v>135.43673999999999</v>
      </c>
      <c r="AO128" s="74">
        <v>295.81493</v>
      </c>
      <c r="AP128" s="74">
        <v>1366.8910000000001</v>
      </c>
      <c r="AQ128" s="74">
        <v>53.934747000000002</v>
      </c>
      <c r="AR128" s="74">
        <v>33.905608000000001</v>
      </c>
      <c r="AT128" s="90">
        <v>2021</v>
      </c>
      <c r="AU128" s="74">
        <v>0</v>
      </c>
      <c r="AV128" s="74">
        <v>0</v>
      </c>
      <c r="AW128" s="74">
        <v>0</v>
      </c>
      <c r="AX128" s="74">
        <v>0.1352071</v>
      </c>
      <c r="AY128" s="74">
        <v>0.1232359</v>
      </c>
      <c r="AZ128" s="74">
        <v>0.82349669999999997</v>
      </c>
      <c r="BA128" s="74">
        <v>2.0534583999999998</v>
      </c>
      <c r="BB128" s="74">
        <v>3.1599875000000002</v>
      </c>
      <c r="BC128" s="74">
        <v>7.6765407999999997</v>
      </c>
      <c r="BD128" s="74">
        <v>15.212453</v>
      </c>
      <c r="BE128" s="74">
        <v>28.974806999999998</v>
      </c>
      <c r="BF128" s="74">
        <v>42.365149000000002</v>
      </c>
      <c r="BG128" s="74">
        <v>55.750413000000002</v>
      </c>
      <c r="BH128" s="74">
        <v>82.157011999999995</v>
      </c>
      <c r="BI128" s="74">
        <v>132.01642000000001</v>
      </c>
      <c r="BJ128" s="74">
        <v>218.51398</v>
      </c>
      <c r="BK128" s="74">
        <v>435.26249999999999</v>
      </c>
      <c r="BL128" s="74">
        <v>1549.7129</v>
      </c>
      <c r="BM128" s="74">
        <v>67.816704999999999</v>
      </c>
      <c r="BN128" s="74">
        <v>50.277078000000003</v>
      </c>
      <c r="BP128" s="90">
        <v>2021</v>
      </c>
    </row>
    <row r="129" spans="2:68">
      <c r="B129" s="90">
        <v>2022</v>
      </c>
      <c r="C129" s="74">
        <v>0</v>
      </c>
      <c r="D129" s="74">
        <v>0</v>
      </c>
      <c r="E129" s="74">
        <v>0</v>
      </c>
      <c r="F129" s="74">
        <v>0</v>
      </c>
      <c r="G129" s="74">
        <v>0.3546376</v>
      </c>
      <c r="H129" s="74">
        <v>0.86528490000000002</v>
      </c>
      <c r="I129" s="74">
        <v>3.0603113</v>
      </c>
      <c r="J129" s="74">
        <v>6.1679228000000004</v>
      </c>
      <c r="K129" s="74">
        <v>15.562519999999999</v>
      </c>
      <c r="L129" s="74">
        <v>23.907686000000002</v>
      </c>
      <c r="M129" s="74">
        <v>44.845418000000002</v>
      </c>
      <c r="N129" s="74">
        <v>66.929703000000003</v>
      </c>
      <c r="O129" s="74">
        <v>108.3349</v>
      </c>
      <c r="P129" s="74">
        <v>144.74318</v>
      </c>
      <c r="Q129" s="74">
        <v>216.45099999999999</v>
      </c>
      <c r="R129" s="74">
        <v>361.14190000000002</v>
      </c>
      <c r="S129" s="74">
        <v>591.65687000000003</v>
      </c>
      <c r="T129" s="74">
        <v>1887.2295999999999</v>
      </c>
      <c r="U129" s="74">
        <v>87.551275000000004</v>
      </c>
      <c r="V129" s="74">
        <v>72.432199999999995</v>
      </c>
      <c r="X129" s="90">
        <v>2022</v>
      </c>
      <c r="Y129" s="74">
        <v>0</v>
      </c>
      <c r="Z129" s="74">
        <v>0</v>
      </c>
      <c r="AA129" s="74">
        <v>0</v>
      </c>
      <c r="AB129" s="74">
        <v>0</v>
      </c>
      <c r="AC129" s="74">
        <v>0</v>
      </c>
      <c r="AD129" s="74">
        <v>0.22159019999999999</v>
      </c>
      <c r="AE129" s="74">
        <v>1.1363471999999999</v>
      </c>
      <c r="AF129" s="74">
        <v>1.1528513</v>
      </c>
      <c r="AG129" s="74">
        <v>4.0554226</v>
      </c>
      <c r="AH129" s="74">
        <v>6.8342606000000004</v>
      </c>
      <c r="AI129" s="74">
        <v>12.860480000000001</v>
      </c>
      <c r="AJ129" s="74">
        <v>18.070250999999999</v>
      </c>
      <c r="AK129" s="74">
        <v>24.123062000000001</v>
      </c>
      <c r="AL129" s="74">
        <v>36.262827000000001</v>
      </c>
      <c r="AM129" s="74">
        <v>73.769538999999995</v>
      </c>
      <c r="AN129" s="74">
        <v>129.02572000000001</v>
      </c>
      <c r="AO129" s="74">
        <v>297.52249999999998</v>
      </c>
      <c r="AP129" s="74">
        <v>1392.4475</v>
      </c>
      <c r="AQ129" s="74">
        <v>56.012362000000003</v>
      </c>
      <c r="AR129" s="74">
        <v>35.035187999999998</v>
      </c>
      <c r="AT129" s="90">
        <v>2022</v>
      </c>
      <c r="AU129" s="74">
        <v>0</v>
      </c>
      <c r="AV129" s="74">
        <v>0</v>
      </c>
      <c r="AW129" s="74">
        <v>0</v>
      </c>
      <c r="AX129" s="74">
        <v>0</v>
      </c>
      <c r="AY129" s="74">
        <v>0.18318400000000001</v>
      </c>
      <c r="AZ129" s="74">
        <v>0.54730999999999996</v>
      </c>
      <c r="BA129" s="74">
        <v>2.0880858999999998</v>
      </c>
      <c r="BB129" s="74">
        <v>3.6421123</v>
      </c>
      <c r="BC129" s="74">
        <v>9.7371669000000001</v>
      </c>
      <c r="BD129" s="74">
        <v>15.285148</v>
      </c>
      <c r="BE129" s="74">
        <v>28.602717999999999</v>
      </c>
      <c r="BF129" s="74">
        <v>42.089872999999997</v>
      </c>
      <c r="BG129" s="74">
        <v>65.061722000000003</v>
      </c>
      <c r="BH129" s="74">
        <v>88.492110999999994</v>
      </c>
      <c r="BI129" s="74">
        <v>142.45723000000001</v>
      </c>
      <c r="BJ129" s="74">
        <v>240.36340999999999</v>
      </c>
      <c r="BK129" s="74">
        <v>432.91192000000001</v>
      </c>
      <c r="BL129" s="74">
        <v>1587.6004</v>
      </c>
      <c r="BM129" s="74">
        <v>71.664158</v>
      </c>
      <c r="BN129" s="74">
        <v>52.436742000000002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Coronary heart disease (ICD-10 I20–I25), 1940–2022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[GRIM_output_2.xlsx]GRIM0909</v>
      </c>
      <c r="F5" s="98" t="s">
        <v>155</v>
      </c>
      <c r="G5" s="148" t="s">
        <v>206</v>
      </c>
    </row>
    <row r="6" spans="1:11" ht="28.9" customHeight="1">
      <c r="B6" s="195" t="s">
        <v>229</v>
      </c>
      <c r="C6" s="195" t="s">
        <v>225</v>
      </c>
      <c r="D6" s="195">
        <v>1940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Coronary heart disease, AIHW, Australian Government.</v>
      </c>
      <c r="H7" s="99"/>
      <c r="I7" s="99"/>
      <c r="J7" s="99"/>
      <c r="K7" s="99"/>
    </row>
    <row r="8" spans="1:11" ht="28.9" customHeight="1">
      <c r="B8" s="195" t="s">
        <v>230</v>
      </c>
      <c r="C8" s="195" t="s">
        <v>231</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221</v>
      </c>
      <c r="F14" s="108" t="s">
        <v>9</v>
      </c>
      <c r="G14" s="107">
        <v>4</v>
      </c>
    </row>
    <row r="15" spans="1:11">
      <c r="B15" s="100" t="s">
        <v>104</v>
      </c>
      <c r="C15" s="195" t="s">
        <v>222</v>
      </c>
      <c r="F15" s="108" t="s">
        <v>10</v>
      </c>
      <c r="G15" s="107">
        <v>5</v>
      </c>
    </row>
    <row r="16" spans="1:11">
      <c r="B16" s="100" t="s">
        <v>105</v>
      </c>
      <c r="C16" s="195" t="s">
        <v>223</v>
      </c>
      <c r="F16" s="108" t="s">
        <v>11</v>
      </c>
      <c r="G16" s="107">
        <v>6</v>
      </c>
    </row>
    <row r="17" spans="1:20">
      <c r="B17" s="100" t="s">
        <v>106</v>
      </c>
      <c r="C17" s="195">
        <v>420</v>
      </c>
      <c r="F17" s="108" t="s">
        <v>12</v>
      </c>
      <c r="G17" s="107">
        <v>7</v>
      </c>
    </row>
    <row r="18" spans="1:20">
      <c r="B18" s="100" t="s">
        <v>107</v>
      </c>
      <c r="C18" s="195" t="s">
        <v>224</v>
      </c>
      <c r="F18" s="108" t="s">
        <v>13</v>
      </c>
      <c r="G18" s="107">
        <v>8</v>
      </c>
    </row>
    <row r="19" spans="1:20">
      <c r="B19" s="100" t="s">
        <v>108</v>
      </c>
      <c r="C19" s="195" t="s">
        <v>224</v>
      </c>
      <c r="F19" s="108" t="s">
        <v>14</v>
      </c>
      <c r="G19" s="107">
        <v>9</v>
      </c>
    </row>
    <row r="20" spans="1:20">
      <c r="B20" s="100" t="s">
        <v>184</v>
      </c>
      <c r="C20" s="195" t="s">
        <v>225</v>
      </c>
      <c r="F20" s="108" t="s">
        <v>15</v>
      </c>
      <c r="G20" s="107">
        <v>10</v>
      </c>
    </row>
    <row r="21" spans="1:20">
      <c r="D21" s="63" t="s">
        <v>143</v>
      </c>
      <c r="F21" s="108" t="s">
        <v>16</v>
      </c>
      <c r="G21" s="107">
        <v>11</v>
      </c>
    </row>
    <row r="22" spans="1:20">
      <c r="B22" s="97" t="s">
        <v>56</v>
      </c>
      <c r="D22" s="63" t="s">
        <v>140</v>
      </c>
      <c r="E22" s="99" t="str">
        <f ca="1">"Admin!"&amp;CELL("address",INDEX($B$57:$H$175,MATCH($D$6,$B$57:$B$175,0),1))</f>
        <v>Admin!$B$90</v>
      </c>
      <c r="F22" s="108" t="s">
        <v>17</v>
      </c>
      <c r="G22" s="107">
        <v>12</v>
      </c>
    </row>
    <row r="23" spans="1:20" ht="120">
      <c r="B23" s="195" t="s">
        <v>226</v>
      </c>
      <c r="D23" s="63" t="s">
        <v>141</v>
      </c>
      <c r="E23" s="99" t="str">
        <f ca="1">CELL("address",INDEX($B$57:$H$175,MATCH($D$8,$B$57:$B$175,0),1))</f>
        <v>$B$172</v>
      </c>
      <c r="F23" s="108" t="s">
        <v>18</v>
      </c>
      <c r="G23" s="107">
        <v>13</v>
      </c>
    </row>
    <row r="24" spans="1:20">
      <c r="B24" s="97" t="s">
        <v>54</v>
      </c>
      <c r="C24" s="97" t="s">
        <v>55</v>
      </c>
      <c r="D24" s="63" t="s">
        <v>142</v>
      </c>
      <c r="E24" s="99" t="str">
        <f ca="1">$E$22&amp;":"&amp;$E$23</f>
        <v>Admin!$B$90:$B$172</v>
      </c>
      <c r="F24" s="108" t="s">
        <v>19</v>
      </c>
      <c r="G24" s="107">
        <v>14</v>
      </c>
    </row>
    <row r="25" spans="1:20">
      <c r="B25" s="195" t="s">
        <v>227</v>
      </c>
      <c r="C25" s="195">
        <v>1.01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Coronary heart disease (ICD-10 I20–I25),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0.3546376</v>
      </c>
      <c r="H32" s="113">
        <f ca="1">INDIRECT("Rates!H"&amp;$E$8)</f>
        <v>0.86528490000000002</v>
      </c>
      <c r="I32" s="113">
        <f ca="1">INDIRECT("Rates!I"&amp;$E$8)</f>
        <v>3.0603113</v>
      </c>
      <c r="J32" s="113">
        <f ca="1">INDIRECT("Rates!J"&amp;$E$8)</f>
        <v>6.1679228000000004</v>
      </c>
      <c r="K32" s="113">
        <f ca="1">INDIRECT("Rates!K"&amp;$E$8)</f>
        <v>15.562519999999999</v>
      </c>
      <c r="L32" s="113">
        <f ca="1">INDIRECT("Rates!L"&amp;$E$8)</f>
        <v>23.907686000000002</v>
      </c>
      <c r="M32" s="113">
        <f ca="1">INDIRECT("Rates!M"&amp;$E$8)</f>
        <v>44.845418000000002</v>
      </c>
      <c r="N32" s="113">
        <f ca="1">INDIRECT("Rates!N"&amp;$E$8)</f>
        <v>66.929703000000003</v>
      </c>
      <c r="O32" s="113">
        <f ca="1">INDIRECT("Rates!O"&amp;$E$8)</f>
        <v>108.3349</v>
      </c>
      <c r="P32" s="113">
        <f ca="1">INDIRECT("Rates!P"&amp;$E$8)</f>
        <v>144.74318</v>
      </c>
      <c r="Q32" s="113">
        <f ca="1">INDIRECT("Rates!Q"&amp;$E$8)</f>
        <v>216.45099999999999</v>
      </c>
      <c r="R32" s="113">
        <f ca="1">INDIRECT("Rates!R"&amp;$E$8)</f>
        <v>361.14190000000002</v>
      </c>
      <c r="S32" s="113">
        <f ca="1">INDIRECT("Rates!S"&amp;$E$8)</f>
        <v>591.65687000000003</v>
      </c>
      <c r="T32" s="113">
        <f ca="1">INDIRECT("Rates!T"&amp;$E$8)</f>
        <v>1887.2295999999999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0.22159019999999999</v>
      </c>
      <c r="I33" s="113">
        <f ca="1">INDIRECT("Rates!AE"&amp;$E$8)</f>
        <v>1.1363471999999999</v>
      </c>
      <c r="J33" s="113">
        <f ca="1">INDIRECT("Rates!AF"&amp;$E$8)</f>
        <v>1.1528513</v>
      </c>
      <c r="K33" s="113">
        <f ca="1">INDIRECT("Rates!AG"&amp;$E$8)</f>
        <v>4.0554226</v>
      </c>
      <c r="L33" s="113">
        <f ca="1">INDIRECT("Rates!AH"&amp;$E$8)</f>
        <v>6.8342606000000004</v>
      </c>
      <c r="M33" s="113">
        <f ca="1">INDIRECT("Rates!AI"&amp;$E$8)</f>
        <v>12.860480000000001</v>
      </c>
      <c r="N33" s="113">
        <f ca="1">INDIRECT("Rates!AJ"&amp;$E$8)</f>
        <v>18.070250999999999</v>
      </c>
      <c r="O33" s="113">
        <f ca="1">INDIRECT("Rates!AK"&amp;$E$8)</f>
        <v>24.123062000000001</v>
      </c>
      <c r="P33" s="113">
        <f ca="1">INDIRECT("Rates!AL"&amp;$E$8)</f>
        <v>36.262827000000001</v>
      </c>
      <c r="Q33" s="113">
        <f ca="1">INDIRECT("Rates!AM"&amp;$E$8)</f>
        <v>73.769538999999995</v>
      </c>
      <c r="R33" s="113">
        <f ca="1">INDIRECT("Rates!AN"&amp;$E$8)</f>
        <v>129.02572000000001</v>
      </c>
      <c r="S33" s="113">
        <f ca="1">INDIRECT("Rates!AO"&amp;$E$8)</f>
        <v>297.52249999999998</v>
      </c>
      <c r="T33" s="113">
        <f ca="1">INDIRECT("Rates!AP"&amp;$E$8)</f>
        <v>1392.4475</v>
      </c>
    </row>
    <row r="35" spans="1:21">
      <c r="A35" s="63">
        <v>2</v>
      </c>
      <c r="B35" s="96" t="str">
        <f>"Number of deaths due to " &amp;Admin!B6&amp;" (ICD-10 "&amp;UPPER(Admin!C6)&amp;"), by sex and age group, " &amp;Admin!D8</f>
        <v>Number of deaths due to Coronary heart disease (ICD-10 I20–I25),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3</v>
      </c>
      <c r="H38" s="113">
        <f ca="1">INDIRECT("Deaths!H"&amp;$E$8)</f>
        <v>8</v>
      </c>
      <c r="I38" s="113">
        <f ca="1">INDIRECT("Deaths!I"&amp;$E$8)</f>
        <v>29</v>
      </c>
      <c r="J38" s="113">
        <f ca="1">INDIRECT("Deaths!J"&amp;$E$8)</f>
        <v>58</v>
      </c>
      <c r="K38" s="113">
        <f ca="1">INDIRECT("Deaths!K"&amp;$E$8)</f>
        <v>131</v>
      </c>
      <c r="L38" s="113">
        <f ca="1">INDIRECT("Deaths!L"&amp;$E$8)</f>
        <v>192</v>
      </c>
      <c r="M38" s="113">
        <f ca="1">INDIRECT("Deaths!M"&amp;$E$8)</f>
        <v>365</v>
      </c>
      <c r="N38" s="113">
        <f ca="1">INDIRECT("Deaths!N"&amp;$E$8)</f>
        <v>505</v>
      </c>
      <c r="O38" s="113">
        <f ca="1">INDIRECT("Deaths!O"&amp;$E$8)</f>
        <v>786</v>
      </c>
      <c r="P38" s="113">
        <f ca="1">INDIRECT("Deaths!P"&amp;$E$8)</f>
        <v>908</v>
      </c>
      <c r="Q38" s="113">
        <f ca="1">INDIRECT("Deaths!Q"&amp;$E$8)</f>
        <v>1193</v>
      </c>
      <c r="R38" s="113">
        <f ca="1">INDIRECT("Deaths!R"&amp;$E$8)</f>
        <v>1512</v>
      </c>
      <c r="S38" s="113">
        <f ca="1">INDIRECT("Deaths!S"&amp;$E$8)</f>
        <v>1540</v>
      </c>
      <c r="T38" s="113">
        <f ca="1">INDIRECT("Deaths!T"&amp;$E$8)</f>
        <v>4073</v>
      </c>
      <c r="U38" s="115">
        <f ca="1">SUM(C38:T38)</f>
        <v>11303</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2</v>
      </c>
      <c r="I39" s="113">
        <f ca="1">INDIRECT("Deaths!AE"&amp;$E$8)</f>
        <v>11</v>
      </c>
      <c r="J39" s="113">
        <f ca="1">INDIRECT("Deaths!AF"&amp;$E$8)</f>
        <v>11</v>
      </c>
      <c r="K39" s="113">
        <f ca="1">INDIRECT("Deaths!AG"&amp;$E$8)</f>
        <v>35</v>
      </c>
      <c r="L39" s="113">
        <f ca="1">INDIRECT("Deaths!AH"&amp;$E$8)</f>
        <v>56</v>
      </c>
      <c r="M39" s="113">
        <f ca="1">INDIRECT("Deaths!AI"&amp;$E$8)</f>
        <v>108</v>
      </c>
      <c r="N39" s="113">
        <f ca="1">INDIRECT("Deaths!AJ"&amp;$E$8)</f>
        <v>141</v>
      </c>
      <c r="O39" s="113">
        <f ca="1">INDIRECT("Deaths!AK"&amp;$E$8)</f>
        <v>185</v>
      </c>
      <c r="P39" s="113">
        <f ca="1">INDIRECT("Deaths!AL"&amp;$E$8)</f>
        <v>245</v>
      </c>
      <c r="Q39" s="113">
        <f ca="1">INDIRECT("Deaths!AM"&amp;$E$8)</f>
        <v>438</v>
      </c>
      <c r="R39" s="113">
        <f ca="1">INDIRECT("Deaths!AN"&amp;$E$8)</f>
        <v>586</v>
      </c>
      <c r="S39" s="113">
        <f ca="1">INDIRECT("Deaths!AO"&amp;$E$8)</f>
        <v>908</v>
      </c>
      <c r="T39" s="113">
        <f ca="1">INDIRECT("Deaths!AP"&amp;$E$8)</f>
        <v>4614</v>
      </c>
      <c r="U39" s="115">
        <f ca="1">SUM(C39:T39)</f>
        <v>7340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-3</v>
      </c>
      <c r="H42" s="117">
        <f t="shared" ca="1" si="0"/>
        <v>-8</v>
      </c>
      <c r="I42" s="117">
        <f t="shared" ca="1" si="0"/>
        <v>-29</v>
      </c>
      <c r="J42" s="117">
        <f t="shared" ca="1" si="0"/>
        <v>-58</v>
      </c>
      <c r="K42" s="117">
        <f t="shared" ca="1" si="0"/>
        <v>-131</v>
      </c>
      <c r="L42" s="117">
        <f t="shared" ca="1" si="0"/>
        <v>-192</v>
      </c>
      <c r="M42" s="117">
        <f t="shared" ca="1" si="0"/>
        <v>-365</v>
      </c>
      <c r="N42" s="117">
        <f t="shared" ca="1" si="0"/>
        <v>-505</v>
      </c>
      <c r="O42" s="117">
        <f t="shared" ca="1" si="0"/>
        <v>-786</v>
      </c>
      <c r="P42" s="117">
        <f t="shared" ca="1" si="0"/>
        <v>-908</v>
      </c>
      <c r="Q42" s="117">
        <f t="shared" ca="1" si="0"/>
        <v>-1193</v>
      </c>
      <c r="R42" s="117">
        <f t="shared" ca="1" si="0"/>
        <v>-1512</v>
      </c>
      <c r="S42" s="117">
        <f t="shared" ca="1" si="0"/>
        <v>-1540</v>
      </c>
      <c r="T42" s="117">
        <f t="shared" ca="1" si="0"/>
        <v>-4073</v>
      </c>
      <c r="U42" s="79"/>
    </row>
    <row r="43" spans="1:21">
      <c r="B43" s="63" t="s">
        <v>63</v>
      </c>
      <c r="C43" s="117">
        <f ca="1">C39</f>
        <v>0</v>
      </c>
      <c r="D43" s="117">
        <f t="shared" ref="D43:T43" ca="1" si="1">D39</f>
        <v>0</v>
      </c>
      <c r="E43" s="117">
        <f t="shared" ca="1" si="1"/>
        <v>0</v>
      </c>
      <c r="F43" s="117">
        <f t="shared" ca="1" si="1"/>
        <v>0</v>
      </c>
      <c r="G43" s="117">
        <f t="shared" ca="1" si="1"/>
        <v>0</v>
      </c>
      <c r="H43" s="117">
        <f t="shared" ca="1" si="1"/>
        <v>2</v>
      </c>
      <c r="I43" s="117">
        <f t="shared" ca="1" si="1"/>
        <v>11</v>
      </c>
      <c r="J43" s="117">
        <f t="shared" ca="1" si="1"/>
        <v>11</v>
      </c>
      <c r="K43" s="117">
        <f t="shared" ca="1" si="1"/>
        <v>35</v>
      </c>
      <c r="L43" s="117">
        <f t="shared" ca="1" si="1"/>
        <v>56</v>
      </c>
      <c r="M43" s="117">
        <f t="shared" ca="1" si="1"/>
        <v>108</v>
      </c>
      <c r="N43" s="117">
        <f t="shared" ca="1" si="1"/>
        <v>141</v>
      </c>
      <c r="O43" s="117">
        <f t="shared" ca="1" si="1"/>
        <v>185</v>
      </c>
      <c r="P43" s="117">
        <f t="shared" ca="1" si="1"/>
        <v>245</v>
      </c>
      <c r="Q43" s="117">
        <f t="shared" ca="1" si="1"/>
        <v>438</v>
      </c>
      <c r="R43" s="117">
        <f t="shared" ca="1" si="1"/>
        <v>586</v>
      </c>
      <c r="S43" s="117">
        <f t="shared" ca="1" si="1"/>
        <v>908</v>
      </c>
      <c r="T43" s="117">
        <f t="shared" ca="1" si="1"/>
        <v>4614</v>
      </c>
      <c r="U43" s="79"/>
    </row>
    <row r="45" spans="1:21">
      <c r="A45" s="63">
        <v>3</v>
      </c>
      <c r="B45" s="96" t="str">
        <f>"Number of deaths due to " &amp;Admin!B6&amp;" (ICD-10 "&amp;UPPER(Admin!C6)&amp;"), by sex and year, " &amp;Admin!D6&amp;"–" &amp;Admin!D8</f>
        <v>Number of deaths due to Coronary heart disease (ICD-10 I20–I25), by sex and year, 1940–2022</v>
      </c>
      <c r="C45" s="99"/>
      <c r="D45" s="99"/>
      <c r="E45" s="99"/>
    </row>
    <row r="46" spans="1:21">
      <c r="A46" s="63">
        <v>4</v>
      </c>
      <c r="B46" s="96" t="str">
        <f>"Age-standardised death rates for " &amp;Admin!B6&amp;" (ICD-10 "&amp;UPPER(Admin!C6)&amp;"), by sex and year, " &amp;Admin!D6&amp;"–" &amp;Admin!D8</f>
        <v>Age-standardised death rates for Coronary heart disease (ICD-10 I20–I25), by sex and year, 1940–2022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f>Deaths!V47</f>
        <v>3048</v>
      </c>
      <c r="D90" s="119">
        <f>Deaths!AR47</f>
        <v>1362</v>
      </c>
      <c r="E90" s="119">
        <f>Deaths!BN47</f>
        <v>4410</v>
      </c>
      <c r="F90" s="120">
        <f>Rates!V47</f>
        <v>136.59531000000001</v>
      </c>
      <c r="G90" s="120">
        <f>Rates!AR47</f>
        <v>63.810234999999999</v>
      </c>
      <c r="H90" s="120">
        <f>Rates!BN47</f>
        <v>98.993735999999998</v>
      </c>
    </row>
    <row r="91" spans="2:8">
      <c r="B91" s="101">
        <v>1941</v>
      </c>
      <c r="C91" s="119">
        <f>Deaths!V48</f>
        <v>3234</v>
      </c>
      <c r="D91" s="119">
        <f>Deaths!AR48</f>
        <v>1594</v>
      </c>
      <c r="E91" s="119">
        <f>Deaths!BN48</f>
        <v>4828</v>
      </c>
      <c r="F91" s="120">
        <f>Rates!V48</f>
        <v>140.43</v>
      </c>
      <c r="G91" s="120">
        <f>Rates!AR48</f>
        <v>72.093586999999999</v>
      </c>
      <c r="H91" s="120">
        <f>Rates!BN48</f>
        <v>105.17093</v>
      </c>
    </row>
    <row r="92" spans="2:8">
      <c r="B92" s="101">
        <v>1942</v>
      </c>
      <c r="C92" s="119">
        <f>Deaths!V49</f>
        <v>3442</v>
      </c>
      <c r="D92" s="119">
        <f>Deaths!AR49</f>
        <v>1699</v>
      </c>
      <c r="E92" s="119">
        <f>Deaths!BN49</f>
        <v>5141</v>
      </c>
      <c r="F92" s="120">
        <f>Rates!V49</f>
        <v>147.65998999999999</v>
      </c>
      <c r="G92" s="120">
        <f>Rates!AR49</f>
        <v>74.902219000000002</v>
      </c>
      <c r="H92" s="120">
        <f>Rates!BN49</f>
        <v>109.94714999999999</v>
      </c>
    </row>
    <row r="93" spans="2:8">
      <c r="B93" s="101">
        <v>1943</v>
      </c>
      <c r="C93" s="119">
        <f>Deaths!V50</f>
        <v>3643</v>
      </c>
      <c r="D93" s="119">
        <f>Deaths!AR50</f>
        <v>1722</v>
      </c>
      <c r="E93" s="119">
        <f>Deaths!BN50</f>
        <v>5365</v>
      </c>
      <c r="F93" s="120">
        <f>Rates!V50</f>
        <v>156.51357999999999</v>
      </c>
      <c r="G93" s="120">
        <f>Rates!AR50</f>
        <v>74.122962000000001</v>
      </c>
      <c r="H93" s="120">
        <f>Rates!BN50</f>
        <v>113.31332999999999</v>
      </c>
    </row>
    <row r="94" spans="2:8">
      <c r="B94" s="101">
        <v>1944</v>
      </c>
      <c r="C94" s="119">
        <f>Deaths!V51</f>
        <v>3675</v>
      </c>
      <c r="D94" s="119">
        <f>Deaths!AR51</f>
        <v>1841</v>
      </c>
      <c r="E94" s="119">
        <f>Deaths!BN51</f>
        <v>5516</v>
      </c>
      <c r="F94" s="120">
        <f>Rates!V51</f>
        <v>153.02311</v>
      </c>
      <c r="G94" s="120">
        <f>Rates!AR51</f>
        <v>75.453294999999997</v>
      </c>
      <c r="H94" s="120">
        <f>Rates!BN51</f>
        <v>112.24429000000001</v>
      </c>
    </row>
    <row r="95" spans="2:8">
      <c r="B95" s="101">
        <v>1945</v>
      </c>
      <c r="C95" s="119">
        <f>Deaths!V52</f>
        <v>4055</v>
      </c>
      <c r="D95" s="119">
        <f>Deaths!AR52</f>
        <v>1827</v>
      </c>
      <c r="E95" s="119">
        <f>Deaths!BN52</f>
        <v>5882</v>
      </c>
      <c r="F95" s="120">
        <f>Rates!V52</f>
        <v>162.00217000000001</v>
      </c>
      <c r="G95" s="120">
        <f>Rates!AR52</f>
        <v>74.316433000000004</v>
      </c>
      <c r="H95" s="120">
        <f>Rates!BN52</f>
        <v>116.20922</v>
      </c>
    </row>
    <row r="96" spans="2:8">
      <c r="B96" s="101">
        <v>1946</v>
      </c>
      <c r="C96" s="119">
        <f>Deaths!V53</f>
        <v>4758</v>
      </c>
      <c r="D96" s="119">
        <f>Deaths!AR53</f>
        <v>2214</v>
      </c>
      <c r="E96" s="119">
        <f>Deaths!BN53</f>
        <v>6972</v>
      </c>
      <c r="F96" s="120">
        <f>Rates!V53</f>
        <v>188.01844</v>
      </c>
      <c r="G96" s="120">
        <f>Rates!AR53</f>
        <v>87.638728</v>
      </c>
      <c r="H96" s="120">
        <f>Rates!BN53</f>
        <v>135.35063</v>
      </c>
    </row>
    <row r="97" spans="2:8">
      <c r="B97" s="101">
        <v>1947</v>
      </c>
      <c r="C97" s="119">
        <f>Deaths!V54</f>
        <v>5003</v>
      </c>
      <c r="D97" s="119">
        <f>Deaths!AR54</f>
        <v>2389</v>
      </c>
      <c r="E97" s="119">
        <f>Deaths!BN54</f>
        <v>7392</v>
      </c>
      <c r="F97" s="120">
        <f>Rates!V54</f>
        <v>195.0411</v>
      </c>
      <c r="G97" s="120">
        <f>Rates!AR54</f>
        <v>92.030169000000001</v>
      </c>
      <c r="H97" s="120">
        <f>Rates!BN54</f>
        <v>140.87655000000001</v>
      </c>
    </row>
    <row r="98" spans="2:8">
      <c r="B98" s="101">
        <v>1948</v>
      </c>
      <c r="C98" s="119">
        <f>Deaths!V55</f>
        <v>5494</v>
      </c>
      <c r="D98" s="119">
        <f>Deaths!AR55</f>
        <v>2655</v>
      </c>
      <c r="E98" s="119">
        <f>Deaths!BN55</f>
        <v>8149</v>
      </c>
      <c r="F98" s="120">
        <f>Rates!V55</f>
        <v>208.73750000000001</v>
      </c>
      <c r="G98" s="120">
        <f>Rates!AR55</f>
        <v>99.887443000000005</v>
      </c>
      <c r="H98" s="120">
        <f>Rates!BN55</f>
        <v>151.45912999999999</v>
      </c>
    </row>
    <row r="99" spans="2:8">
      <c r="B99" s="101">
        <v>1949</v>
      </c>
      <c r="C99" s="119">
        <f>Deaths!V56</f>
        <v>5795</v>
      </c>
      <c r="D99" s="119">
        <f>Deaths!AR56</f>
        <v>2656</v>
      </c>
      <c r="E99" s="119">
        <f>Deaths!BN56</f>
        <v>8451</v>
      </c>
      <c r="F99" s="120">
        <f>Rates!V56</f>
        <v>216.74437</v>
      </c>
      <c r="G99" s="120">
        <f>Rates!AR56</f>
        <v>97.122511000000003</v>
      </c>
      <c r="H99" s="120">
        <f>Rates!BN56</f>
        <v>153.40125</v>
      </c>
    </row>
    <row r="100" spans="2:8">
      <c r="B100" s="101">
        <v>1950</v>
      </c>
      <c r="C100" s="119">
        <f>Deaths!V57</f>
        <v>7580</v>
      </c>
      <c r="D100" s="119">
        <f>Deaths!AR57</f>
        <v>3889</v>
      </c>
      <c r="E100" s="119">
        <f>Deaths!BN57</f>
        <v>11469</v>
      </c>
      <c r="F100" s="120">
        <f>Rates!V57</f>
        <v>286.96381000000002</v>
      </c>
      <c r="G100" s="120">
        <f>Rates!AR57</f>
        <v>140.05431999999999</v>
      </c>
      <c r="H100" s="120">
        <f>Rates!BN57</f>
        <v>208.60158000000001</v>
      </c>
    </row>
    <row r="101" spans="2:8">
      <c r="B101" s="101">
        <v>1951</v>
      </c>
      <c r="C101" s="119">
        <f>Deaths!V58</f>
        <v>8481</v>
      </c>
      <c r="D101" s="119">
        <f>Deaths!AR58</f>
        <v>4336</v>
      </c>
      <c r="E101" s="119">
        <f>Deaths!BN58</f>
        <v>12817</v>
      </c>
      <c r="F101" s="120">
        <f>Rates!V58</f>
        <v>316.43324000000001</v>
      </c>
      <c r="G101" s="120">
        <f>Rates!AR58</f>
        <v>155.85310000000001</v>
      </c>
      <c r="H101" s="120">
        <f>Rates!BN58</f>
        <v>230.76651000000001</v>
      </c>
    </row>
    <row r="102" spans="2:8">
      <c r="B102" s="101">
        <v>1952</v>
      </c>
      <c r="C102" s="119">
        <f>Deaths!V59</f>
        <v>9361</v>
      </c>
      <c r="D102" s="119">
        <f>Deaths!AR59</f>
        <v>4786</v>
      </c>
      <c r="E102" s="119">
        <f>Deaths!BN59</f>
        <v>14147</v>
      </c>
      <c r="F102" s="120">
        <f>Rates!V59</f>
        <v>340.74329</v>
      </c>
      <c r="G102" s="120">
        <f>Rates!AR59</f>
        <v>166.40244999999999</v>
      </c>
      <c r="H102" s="120">
        <f>Rates!BN59</f>
        <v>247.46001000000001</v>
      </c>
    </row>
    <row r="103" spans="2:8">
      <c r="B103" s="101">
        <v>1953</v>
      </c>
      <c r="C103" s="119">
        <f>Deaths!V60</f>
        <v>9383</v>
      </c>
      <c r="D103" s="119">
        <f>Deaths!AR60</f>
        <v>4943</v>
      </c>
      <c r="E103" s="119">
        <f>Deaths!BN60</f>
        <v>14326</v>
      </c>
      <c r="F103" s="120">
        <f>Rates!V60</f>
        <v>338.86880000000002</v>
      </c>
      <c r="G103" s="120">
        <f>Rates!AR60</f>
        <v>167.98452</v>
      </c>
      <c r="H103" s="120">
        <f>Rates!BN60</f>
        <v>247.09696</v>
      </c>
    </row>
    <row r="104" spans="2:8">
      <c r="B104" s="101">
        <v>1954</v>
      </c>
      <c r="C104" s="119">
        <f>Deaths!V61</f>
        <v>9850</v>
      </c>
      <c r="D104" s="119">
        <f>Deaths!AR61</f>
        <v>5151</v>
      </c>
      <c r="E104" s="119">
        <f>Deaths!BN61</f>
        <v>15001</v>
      </c>
      <c r="F104" s="120">
        <f>Rates!V61</f>
        <v>353.68732</v>
      </c>
      <c r="G104" s="120">
        <f>Rates!AR61</f>
        <v>170.95354</v>
      </c>
      <c r="H104" s="120">
        <f>Rates!BN61</f>
        <v>254.90073000000001</v>
      </c>
    </row>
    <row r="105" spans="2:8">
      <c r="B105" s="101">
        <v>1955</v>
      </c>
      <c r="C105" s="119">
        <f>Deaths!V62</f>
        <v>10409</v>
      </c>
      <c r="D105" s="119">
        <f>Deaths!AR62</f>
        <v>5394</v>
      </c>
      <c r="E105" s="119">
        <f>Deaths!BN62</f>
        <v>15803</v>
      </c>
      <c r="F105" s="120">
        <f>Rates!V62</f>
        <v>364.4579</v>
      </c>
      <c r="G105" s="120">
        <f>Rates!AR62</f>
        <v>172.57908</v>
      </c>
      <c r="H105" s="120">
        <f>Rates!BN62</f>
        <v>260.35284999999999</v>
      </c>
    </row>
    <row r="106" spans="2:8">
      <c r="B106" s="101">
        <v>1956</v>
      </c>
      <c r="C106" s="119">
        <f>Deaths!V63</f>
        <v>11184</v>
      </c>
      <c r="D106" s="119">
        <f>Deaths!AR63</f>
        <v>5932</v>
      </c>
      <c r="E106" s="119">
        <f>Deaths!BN63</f>
        <v>17116</v>
      </c>
      <c r="F106" s="120">
        <f>Rates!V63</f>
        <v>388.29077000000001</v>
      </c>
      <c r="G106" s="120">
        <f>Rates!AR63</f>
        <v>187.99773999999999</v>
      </c>
      <c r="H106" s="120">
        <f>Rates!BN63</f>
        <v>279.42773999999997</v>
      </c>
    </row>
    <row r="107" spans="2:8">
      <c r="B107" s="101">
        <v>1957</v>
      </c>
      <c r="C107" s="119">
        <f>Deaths!V64</f>
        <v>10731</v>
      </c>
      <c r="D107" s="119">
        <f>Deaths!AR64</f>
        <v>6018</v>
      </c>
      <c r="E107" s="119">
        <f>Deaths!BN64</f>
        <v>16749</v>
      </c>
      <c r="F107" s="120">
        <f>Rates!V64</f>
        <v>360.03174000000001</v>
      </c>
      <c r="G107" s="120">
        <f>Rates!AR64</f>
        <v>184.43979999999999</v>
      </c>
      <c r="H107" s="120">
        <f>Rates!BN64</f>
        <v>265.00914999999998</v>
      </c>
    </row>
    <row r="108" spans="2:8">
      <c r="B108" s="101">
        <v>1958</v>
      </c>
      <c r="C108" s="119">
        <f>Deaths!V65</f>
        <v>11520</v>
      </c>
      <c r="D108" s="119">
        <f>Deaths!AR65</f>
        <v>6474</v>
      </c>
      <c r="E108" s="119">
        <f>Deaths!BN65</f>
        <v>17994</v>
      </c>
      <c r="F108" s="120">
        <f>Rates!V65</f>
        <v>382.87641000000002</v>
      </c>
      <c r="G108" s="120">
        <f>Rates!AR65</f>
        <v>193.64666</v>
      </c>
      <c r="H108" s="120">
        <f>Rates!BN65</f>
        <v>279.79933</v>
      </c>
    </row>
    <row r="109" spans="2:8">
      <c r="B109" s="101">
        <v>1959</v>
      </c>
      <c r="C109" s="119">
        <f>Deaths!V66</f>
        <v>12805</v>
      </c>
      <c r="D109" s="119">
        <f>Deaths!AR66</f>
        <v>6916</v>
      </c>
      <c r="E109" s="119">
        <f>Deaths!BN66</f>
        <v>19721</v>
      </c>
      <c r="F109" s="120">
        <f>Rates!V66</f>
        <v>415.53352000000001</v>
      </c>
      <c r="G109" s="120">
        <f>Rates!AR66</f>
        <v>201.17466999999999</v>
      </c>
      <c r="H109" s="120">
        <f>Rates!BN66</f>
        <v>298.43842000000001</v>
      </c>
    </row>
    <row r="110" spans="2:8">
      <c r="B110" s="101">
        <v>1960</v>
      </c>
      <c r="C110" s="119">
        <f>Deaths!V67</f>
        <v>13590</v>
      </c>
      <c r="D110" s="119">
        <f>Deaths!AR67</f>
        <v>7596</v>
      </c>
      <c r="E110" s="119">
        <f>Deaths!BN67</f>
        <v>21186</v>
      </c>
      <c r="F110" s="120">
        <f>Rates!V67</f>
        <v>434.81365</v>
      </c>
      <c r="G110" s="120">
        <f>Rates!AR67</f>
        <v>213.56282999999999</v>
      </c>
      <c r="H110" s="120">
        <f>Rates!BN67</f>
        <v>313.47732000000002</v>
      </c>
    </row>
    <row r="111" spans="2:8">
      <c r="B111" s="101">
        <v>1961</v>
      </c>
      <c r="C111" s="119">
        <f>Deaths!V68</f>
        <v>14094</v>
      </c>
      <c r="D111" s="119">
        <f>Deaths!AR68</f>
        <v>7894</v>
      </c>
      <c r="E111" s="119">
        <f>Deaths!BN68</f>
        <v>21988</v>
      </c>
      <c r="F111" s="120">
        <f>Rates!V68</f>
        <v>441.46906999999999</v>
      </c>
      <c r="G111" s="120">
        <f>Rates!AR68</f>
        <v>217.86407</v>
      </c>
      <c r="H111" s="120">
        <f>Rates!BN68</f>
        <v>319.07508000000001</v>
      </c>
    </row>
    <row r="112" spans="2:8">
      <c r="B112" s="101">
        <v>1962</v>
      </c>
      <c r="C112" s="119">
        <f>Deaths!V69</f>
        <v>15308</v>
      </c>
      <c r="D112" s="119">
        <f>Deaths!AR69</f>
        <v>8735</v>
      </c>
      <c r="E112" s="119">
        <f>Deaths!BN69</f>
        <v>24043</v>
      </c>
      <c r="F112" s="120">
        <f>Rates!V69</f>
        <v>474.14155</v>
      </c>
      <c r="G112" s="120">
        <f>Rates!AR69</f>
        <v>233.07826</v>
      </c>
      <c r="H112" s="120">
        <f>Rates!BN69</f>
        <v>341.21850999999998</v>
      </c>
    </row>
    <row r="113" spans="2:8">
      <c r="B113" s="101">
        <v>1963</v>
      </c>
      <c r="C113" s="119">
        <f>Deaths!V70</f>
        <v>16073</v>
      </c>
      <c r="D113" s="119">
        <f>Deaths!AR70</f>
        <v>9264</v>
      </c>
      <c r="E113" s="119">
        <f>Deaths!BN70</f>
        <v>25337</v>
      </c>
      <c r="F113" s="120">
        <f>Rates!V70</f>
        <v>485.33141000000001</v>
      </c>
      <c r="G113" s="120">
        <f>Rates!AR70</f>
        <v>239.09737999999999</v>
      </c>
      <c r="H113" s="120">
        <f>Rates!BN70</f>
        <v>349.48056000000003</v>
      </c>
    </row>
    <row r="114" spans="2:8">
      <c r="B114" s="101">
        <v>1964</v>
      </c>
      <c r="C114" s="119">
        <f>Deaths!V71</f>
        <v>16869</v>
      </c>
      <c r="D114" s="119">
        <f>Deaths!AR71</f>
        <v>10061</v>
      </c>
      <c r="E114" s="119">
        <f>Deaths!BN71</f>
        <v>26930</v>
      </c>
      <c r="F114" s="120">
        <f>Rates!V71</f>
        <v>501.73146000000003</v>
      </c>
      <c r="G114" s="120">
        <f>Rates!AR71</f>
        <v>253.05088000000001</v>
      </c>
      <c r="H114" s="120">
        <f>Rates!BN71</f>
        <v>364.16118999999998</v>
      </c>
    </row>
    <row r="115" spans="2:8">
      <c r="B115" s="101">
        <v>1965</v>
      </c>
      <c r="C115" s="119">
        <f>Deaths!V72</f>
        <v>17252</v>
      </c>
      <c r="D115" s="119">
        <f>Deaths!AR72</f>
        <v>10188</v>
      </c>
      <c r="E115" s="119">
        <f>Deaths!BN72</f>
        <v>27440</v>
      </c>
      <c r="F115" s="120">
        <f>Rates!V72</f>
        <v>508.35705000000002</v>
      </c>
      <c r="G115" s="120">
        <f>Rates!AR72</f>
        <v>248.29653999999999</v>
      </c>
      <c r="H115" s="120">
        <f>Rates!BN72</f>
        <v>362.98408999999998</v>
      </c>
    </row>
    <row r="116" spans="2:8">
      <c r="B116" s="101">
        <v>1966</v>
      </c>
      <c r="C116" s="119">
        <f>Deaths!V73</f>
        <v>18235</v>
      </c>
      <c r="D116" s="119">
        <f>Deaths!AR73</f>
        <v>11086</v>
      </c>
      <c r="E116" s="119">
        <f>Deaths!BN73</f>
        <v>29321</v>
      </c>
      <c r="F116" s="120">
        <f>Rates!V73</f>
        <v>525.27067999999997</v>
      </c>
      <c r="G116" s="120">
        <f>Rates!AR73</f>
        <v>263.17034000000001</v>
      </c>
      <c r="H116" s="120">
        <f>Rates!BN73</f>
        <v>378.96305999999998</v>
      </c>
    </row>
    <row r="117" spans="2:8">
      <c r="B117" s="101">
        <v>1967</v>
      </c>
      <c r="C117" s="119">
        <f>Deaths!V74</f>
        <v>18311</v>
      </c>
      <c r="D117" s="119">
        <f>Deaths!AR74</f>
        <v>11042</v>
      </c>
      <c r="E117" s="119">
        <f>Deaths!BN74</f>
        <v>29353</v>
      </c>
      <c r="F117" s="120">
        <f>Rates!V74</f>
        <v>517.61585000000002</v>
      </c>
      <c r="G117" s="120">
        <f>Rates!AR74</f>
        <v>257.80032999999997</v>
      </c>
      <c r="H117" s="120">
        <f>Rates!BN74</f>
        <v>372.7321</v>
      </c>
    </row>
    <row r="118" spans="2:8">
      <c r="B118" s="101">
        <v>1968</v>
      </c>
      <c r="C118" s="119">
        <f>Deaths!V75</f>
        <v>20342</v>
      </c>
      <c r="D118" s="119">
        <f>Deaths!AR75</f>
        <v>13069</v>
      </c>
      <c r="E118" s="119">
        <f>Deaths!BN75</f>
        <v>33411</v>
      </c>
      <c r="F118" s="120">
        <f>Rates!V75</f>
        <v>589.22807999999998</v>
      </c>
      <c r="G118" s="120">
        <f>Rates!AR75</f>
        <v>304.28239000000002</v>
      </c>
      <c r="H118" s="120">
        <f>Rates!BN75</f>
        <v>428.31713999999999</v>
      </c>
    </row>
    <row r="119" spans="2:8">
      <c r="B119" s="101">
        <v>1969</v>
      </c>
      <c r="C119" s="119">
        <f>Deaths!V76</f>
        <v>19943</v>
      </c>
      <c r="D119" s="119">
        <f>Deaths!AR76</f>
        <v>12768</v>
      </c>
      <c r="E119" s="119">
        <f>Deaths!BN76</f>
        <v>32711</v>
      </c>
      <c r="F119" s="120">
        <f>Rates!V76</f>
        <v>563.07470999999998</v>
      </c>
      <c r="G119" s="120">
        <f>Rates!AR76</f>
        <v>290.02665999999999</v>
      </c>
      <c r="H119" s="120">
        <f>Rates!BN76</f>
        <v>409.33717000000001</v>
      </c>
    </row>
    <row r="120" spans="2:8">
      <c r="B120" s="101">
        <v>1970</v>
      </c>
      <c r="C120" s="119">
        <f>Deaths!V77</f>
        <v>20515</v>
      </c>
      <c r="D120" s="119">
        <f>Deaths!AR77</f>
        <v>13424</v>
      </c>
      <c r="E120" s="119">
        <f>Deaths!BN77</f>
        <v>33939</v>
      </c>
      <c r="F120" s="120">
        <f>Rates!V77</f>
        <v>574.71709999999996</v>
      </c>
      <c r="G120" s="120">
        <f>Rates!AR77</f>
        <v>297.86718000000002</v>
      </c>
      <c r="H120" s="120">
        <f>Rates!BN77</f>
        <v>417.86964999999998</v>
      </c>
    </row>
    <row r="121" spans="2:8">
      <c r="B121" s="101">
        <v>1971</v>
      </c>
      <c r="C121" s="119">
        <f>Deaths!V78</f>
        <v>20116</v>
      </c>
      <c r="D121" s="119">
        <f>Deaths!AR78</f>
        <v>13457</v>
      </c>
      <c r="E121" s="119">
        <f>Deaths!BN78</f>
        <v>33573</v>
      </c>
      <c r="F121" s="120">
        <f>Rates!V78</f>
        <v>539.90544</v>
      </c>
      <c r="G121" s="120">
        <f>Rates!AR78</f>
        <v>287.12092999999999</v>
      </c>
      <c r="H121" s="120">
        <f>Rates!BN78</f>
        <v>397.26368000000002</v>
      </c>
    </row>
    <row r="122" spans="2:8">
      <c r="B122" s="101">
        <v>1972</v>
      </c>
      <c r="C122" s="119">
        <f>Deaths!V79</f>
        <v>19963</v>
      </c>
      <c r="D122" s="119">
        <f>Deaths!AR79</f>
        <v>13193</v>
      </c>
      <c r="E122" s="119">
        <f>Deaths!BN79</f>
        <v>33156</v>
      </c>
      <c r="F122" s="120">
        <f>Rates!V79</f>
        <v>526.31295</v>
      </c>
      <c r="G122" s="120">
        <f>Rates!AR79</f>
        <v>274.45607999999999</v>
      </c>
      <c r="H122" s="120">
        <f>Rates!BN79</f>
        <v>383.69742000000002</v>
      </c>
    </row>
    <row r="123" spans="2:8">
      <c r="B123" s="101">
        <v>1973</v>
      </c>
      <c r="C123" s="119">
        <f>Deaths!V80</f>
        <v>19810</v>
      </c>
      <c r="D123" s="119">
        <f>Deaths!AR80</f>
        <v>13178</v>
      </c>
      <c r="E123" s="119">
        <f>Deaths!BN80</f>
        <v>32988</v>
      </c>
      <c r="F123" s="120">
        <f>Rates!V80</f>
        <v>509.01781999999997</v>
      </c>
      <c r="G123" s="120">
        <f>Rates!AR80</f>
        <v>267.99585999999999</v>
      </c>
      <c r="H123" s="120">
        <f>Rates!BN80</f>
        <v>373.35840999999999</v>
      </c>
    </row>
    <row r="124" spans="2:8">
      <c r="B124" s="101">
        <v>1974</v>
      </c>
      <c r="C124" s="119">
        <f>Deaths!V81</f>
        <v>20554</v>
      </c>
      <c r="D124" s="119">
        <f>Deaths!AR81</f>
        <v>14075</v>
      </c>
      <c r="E124" s="119">
        <f>Deaths!BN81</f>
        <v>34629</v>
      </c>
      <c r="F124" s="120">
        <f>Rates!V81</f>
        <v>525.8673</v>
      </c>
      <c r="G124" s="120">
        <f>Rates!AR81</f>
        <v>278.37587000000002</v>
      </c>
      <c r="H124" s="120">
        <f>Rates!BN81</f>
        <v>384.93794000000003</v>
      </c>
    </row>
    <row r="125" spans="2:8">
      <c r="B125" s="101">
        <v>1975</v>
      </c>
      <c r="C125" s="119">
        <f>Deaths!V82</f>
        <v>19610</v>
      </c>
      <c r="D125" s="119">
        <f>Deaths!AR82</f>
        <v>13121</v>
      </c>
      <c r="E125" s="119">
        <f>Deaths!BN82</f>
        <v>32731</v>
      </c>
      <c r="F125" s="120">
        <f>Rates!V82</f>
        <v>484.49268999999998</v>
      </c>
      <c r="G125" s="120">
        <f>Rates!AR82</f>
        <v>251.45273</v>
      </c>
      <c r="H125" s="120">
        <f>Rates!BN82</f>
        <v>352.22552999999999</v>
      </c>
    </row>
    <row r="126" spans="2:8">
      <c r="B126" s="101">
        <v>1976</v>
      </c>
      <c r="C126" s="119">
        <f>Deaths!V83</f>
        <v>20334</v>
      </c>
      <c r="D126" s="119">
        <f>Deaths!AR83</f>
        <v>13512</v>
      </c>
      <c r="E126" s="119">
        <f>Deaths!BN83</f>
        <v>33846</v>
      </c>
      <c r="F126" s="120">
        <f>Rates!V83</f>
        <v>498.94326999999998</v>
      </c>
      <c r="G126" s="120">
        <f>Rates!AR83</f>
        <v>251.33233000000001</v>
      </c>
      <c r="H126" s="120">
        <f>Rates!BN83</f>
        <v>357.07080999999999</v>
      </c>
    </row>
    <row r="127" spans="2:8">
      <c r="B127" s="101">
        <v>1977</v>
      </c>
      <c r="C127" s="119">
        <f>Deaths!V84</f>
        <v>19352</v>
      </c>
      <c r="D127" s="119">
        <f>Deaths!AR84</f>
        <v>13323</v>
      </c>
      <c r="E127" s="119">
        <f>Deaths!BN84</f>
        <v>32675</v>
      </c>
      <c r="F127" s="120">
        <f>Rates!V84</f>
        <v>456.84104000000002</v>
      </c>
      <c r="G127" s="120">
        <f>Rates!AR84</f>
        <v>241.70336</v>
      </c>
      <c r="H127" s="120">
        <f>Rates!BN84</f>
        <v>335.56184000000002</v>
      </c>
    </row>
    <row r="128" spans="2:8">
      <c r="B128" s="101">
        <v>1978</v>
      </c>
      <c r="C128" s="119">
        <f>Deaths!V85</f>
        <v>19163</v>
      </c>
      <c r="D128" s="119">
        <f>Deaths!AR85</f>
        <v>13369</v>
      </c>
      <c r="E128" s="119">
        <f>Deaths!BN85</f>
        <v>32532</v>
      </c>
      <c r="F128" s="120">
        <f>Rates!V85</f>
        <v>448.65739000000002</v>
      </c>
      <c r="G128" s="120">
        <f>Rates!AR85</f>
        <v>236.29374000000001</v>
      </c>
      <c r="H128" s="120">
        <f>Rates!BN85</f>
        <v>327.93254000000002</v>
      </c>
    </row>
    <row r="129" spans="2:8">
      <c r="B129" s="101">
        <v>1979</v>
      </c>
      <c r="C129" s="119">
        <f>Deaths!V86</f>
        <v>18519</v>
      </c>
      <c r="D129" s="119">
        <f>Deaths!AR86</f>
        <v>12418</v>
      </c>
      <c r="E129" s="119">
        <f>Deaths!BN86</f>
        <v>30937</v>
      </c>
      <c r="F129" s="120">
        <f>Rates!V86</f>
        <v>420.15866</v>
      </c>
      <c r="G129" s="120">
        <f>Rates!AR86</f>
        <v>213.5258</v>
      </c>
      <c r="H129" s="120">
        <f>Rates!BN86</f>
        <v>302.85863999999998</v>
      </c>
    </row>
    <row r="130" spans="2:8">
      <c r="B130" s="101">
        <v>1980</v>
      </c>
      <c r="C130" s="119">
        <f>Deaths!V87</f>
        <v>18310</v>
      </c>
      <c r="D130" s="119">
        <f>Deaths!AR87</f>
        <v>12418</v>
      </c>
      <c r="E130" s="119">
        <f>Deaths!BN87</f>
        <v>30728</v>
      </c>
      <c r="F130" s="120">
        <f>Rates!V87</f>
        <v>409.38076000000001</v>
      </c>
      <c r="G130" s="120">
        <f>Rates!AR87</f>
        <v>207.14831000000001</v>
      </c>
      <c r="H130" s="120">
        <f>Rates!BN87</f>
        <v>294.06515999999999</v>
      </c>
    </row>
    <row r="131" spans="2:8">
      <c r="B131" s="101">
        <v>1981</v>
      </c>
      <c r="C131" s="119">
        <f>Deaths!V88</f>
        <v>18670</v>
      </c>
      <c r="D131" s="119">
        <f>Deaths!AR88</f>
        <v>12763</v>
      </c>
      <c r="E131" s="119">
        <f>Deaths!BN88</f>
        <v>31433</v>
      </c>
      <c r="F131" s="120">
        <f>Rates!V88</f>
        <v>408.13526000000002</v>
      </c>
      <c r="G131" s="120">
        <f>Rates!AR88</f>
        <v>205.79872</v>
      </c>
      <c r="H131" s="120">
        <f>Rates!BN88</f>
        <v>292.35822999999999</v>
      </c>
    </row>
    <row r="132" spans="2:8">
      <c r="B132" s="101">
        <v>1982</v>
      </c>
      <c r="C132" s="119">
        <f>Deaths!V89</f>
        <v>18923</v>
      </c>
      <c r="D132" s="119">
        <f>Deaths!AR89</f>
        <v>13422</v>
      </c>
      <c r="E132" s="119">
        <f>Deaths!BN89</f>
        <v>32345</v>
      </c>
      <c r="F132" s="120">
        <f>Rates!V89</f>
        <v>406.2987</v>
      </c>
      <c r="G132" s="120">
        <f>Rates!AR89</f>
        <v>210.46835999999999</v>
      </c>
      <c r="H132" s="120">
        <f>Rates!BN89</f>
        <v>294.1909</v>
      </c>
    </row>
    <row r="133" spans="2:8">
      <c r="B133" s="101">
        <v>1983</v>
      </c>
      <c r="C133" s="119">
        <f>Deaths!V90</f>
        <v>18261</v>
      </c>
      <c r="D133" s="119">
        <f>Deaths!AR90</f>
        <v>13127</v>
      </c>
      <c r="E133" s="119">
        <f>Deaths!BN90</f>
        <v>31388</v>
      </c>
      <c r="F133" s="120">
        <f>Rates!V90</f>
        <v>380.82623999999998</v>
      </c>
      <c r="G133" s="120">
        <f>Rates!AR90</f>
        <v>199.45320000000001</v>
      </c>
      <c r="H133" s="120">
        <f>Rates!BN90</f>
        <v>277.12083999999999</v>
      </c>
    </row>
    <row r="134" spans="2:8">
      <c r="B134" s="101">
        <v>1984</v>
      </c>
      <c r="C134" s="119">
        <f>Deaths!V91</f>
        <v>17867</v>
      </c>
      <c r="D134" s="119">
        <f>Deaths!AR91</f>
        <v>13084</v>
      </c>
      <c r="E134" s="119">
        <f>Deaths!BN91</f>
        <v>30951</v>
      </c>
      <c r="F134" s="120">
        <f>Rates!V91</f>
        <v>364.19330000000002</v>
      </c>
      <c r="G134" s="120">
        <f>Rates!AR91</f>
        <v>192.19983999999999</v>
      </c>
      <c r="H134" s="120">
        <f>Rates!BN91</f>
        <v>265.76114000000001</v>
      </c>
    </row>
    <row r="135" spans="2:8">
      <c r="B135" s="101">
        <v>1985</v>
      </c>
      <c r="C135" s="119">
        <f>Deaths!V92</f>
        <v>18641</v>
      </c>
      <c r="D135" s="119">
        <f>Deaths!AR92</f>
        <v>13962</v>
      </c>
      <c r="E135" s="119">
        <f>Deaths!BN92</f>
        <v>32603</v>
      </c>
      <c r="F135" s="120">
        <f>Rates!V92</f>
        <v>372.79347999999999</v>
      </c>
      <c r="G135" s="120">
        <f>Rates!AR92</f>
        <v>198.71039999999999</v>
      </c>
      <c r="H135" s="120">
        <f>Rates!BN92</f>
        <v>273.07431000000003</v>
      </c>
    </row>
    <row r="136" spans="2:8">
      <c r="B136" s="101">
        <v>1986</v>
      </c>
      <c r="C136" s="119">
        <f>Deaths!V93</f>
        <v>18057</v>
      </c>
      <c r="D136" s="119">
        <f>Deaths!AR93</f>
        <v>13946</v>
      </c>
      <c r="E136" s="119">
        <f>Deaths!BN93</f>
        <v>32003</v>
      </c>
      <c r="F136" s="120">
        <f>Rates!V93</f>
        <v>347.36216000000002</v>
      </c>
      <c r="G136" s="120">
        <f>Rates!AR93</f>
        <v>190.96063000000001</v>
      </c>
      <c r="H136" s="120">
        <f>Rates!BN93</f>
        <v>258.47412000000003</v>
      </c>
    </row>
    <row r="137" spans="2:8">
      <c r="B137" s="101">
        <v>1987</v>
      </c>
      <c r="C137" s="119">
        <f>Deaths!V94</f>
        <v>17988</v>
      </c>
      <c r="D137" s="119">
        <f>Deaths!AR94</f>
        <v>14105</v>
      </c>
      <c r="E137" s="119">
        <f>Deaths!BN94</f>
        <v>32093</v>
      </c>
      <c r="F137" s="120">
        <f>Rates!V94</f>
        <v>337.83132999999998</v>
      </c>
      <c r="G137" s="120">
        <f>Rates!AR94</f>
        <v>187.98050000000001</v>
      </c>
      <c r="H137" s="120">
        <f>Rates!BN94</f>
        <v>252.83757</v>
      </c>
    </row>
    <row r="138" spans="2:8">
      <c r="B138" s="101">
        <v>1988</v>
      </c>
      <c r="C138" s="119">
        <f>Deaths!V95</f>
        <v>17737</v>
      </c>
      <c r="D138" s="119">
        <f>Deaths!AR95</f>
        <v>13847</v>
      </c>
      <c r="E138" s="119">
        <f>Deaths!BN95</f>
        <v>31584</v>
      </c>
      <c r="F138" s="120">
        <f>Rates!V95</f>
        <v>323.54131000000001</v>
      </c>
      <c r="G138" s="120">
        <f>Rates!AR95</f>
        <v>179.65378999999999</v>
      </c>
      <c r="H138" s="120">
        <f>Rates!BN95</f>
        <v>242.33224999999999</v>
      </c>
    </row>
    <row r="139" spans="2:8">
      <c r="B139" s="101">
        <v>1989</v>
      </c>
      <c r="C139" s="119">
        <f>Deaths!V96</f>
        <v>18132</v>
      </c>
      <c r="D139" s="119">
        <f>Deaths!AR96</f>
        <v>14507</v>
      </c>
      <c r="E139" s="119">
        <f>Deaths!BN96</f>
        <v>32639</v>
      </c>
      <c r="F139" s="120">
        <f>Rates!V96</f>
        <v>326.77766000000003</v>
      </c>
      <c r="G139" s="120">
        <f>Rates!AR96</f>
        <v>183.23326</v>
      </c>
      <c r="H139" s="120">
        <f>Rates!BN96</f>
        <v>245.24363</v>
      </c>
    </row>
    <row r="140" spans="2:8">
      <c r="B140" s="101">
        <v>1990</v>
      </c>
      <c r="C140" s="119">
        <f>Deaths!V97</f>
        <v>17186</v>
      </c>
      <c r="D140" s="119">
        <f>Deaths!AR97</f>
        <v>13988</v>
      </c>
      <c r="E140" s="119">
        <f>Deaths!BN97</f>
        <v>31174</v>
      </c>
      <c r="F140" s="120">
        <f>Rates!V97</f>
        <v>300.80115999999998</v>
      </c>
      <c r="G140" s="120">
        <f>Rates!AR97</f>
        <v>172.02010999999999</v>
      </c>
      <c r="H140" s="120">
        <f>Rates!BN97</f>
        <v>228.13577000000001</v>
      </c>
    </row>
    <row r="141" spans="2:8">
      <c r="B141" s="101">
        <v>1991</v>
      </c>
      <c r="C141" s="119">
        <f>Deaths!V98</f>
        <v>16753</v>
      </c>
      <c r="D141" s="119">
        <f>Deaths!AR98</f>
        <v>13570</v>
      </c>
      <c r="E141" s="119">
        <f>Deaths!BN98</f>
        <v>30323</v>
      </c>
      <c r="F141" s="120">
        <f>Rates!V98</f>
        <v>285.11768999999998</v>
      </c>
      <c r="G141" s="120">
        <f>Rates!AR98</f>
        <v>161.74749</v>
      </c>
      <c r="H141" s="120">
        <f>Rates!BN98</f>
        <v>215.6208</v>
      </c>
    </row>
    <row r="142" spans="2:8">
      <c r="B142" s="101">
        <v>1992</v>
      </c>
      <c r="C142" s="119">
        <f>Deaths!V99</f>
        <v>17063</v>
      </c>
      <c r="D142" s="119">
        <f>Deaths!AR99</f>
        <v>14419</v>
      </c>
      <c r="E142" s="119">
        <f>Deaths!BN99</f>
        <v>31482</v>
      </c>
      <c r="F142" s="120">
        <f>Rates!V99</f>
        <v>284.23302000000001</v>
      </c>
      <c r="G142" s="120">
        <f>Rates!AR99</f>
        <v>166.70803000000001</v>
      </c>
      <c r="H142" s="120">
        <f>Rates!BN99</f>
        <v>218.21394000000001</v>
      </c>
    </row>
    <row r="143" spans="2:8">
      <c r="B143" s="101">
        <v>1993</v>
      </c>
      <c r="C143" s="119">
        <f>Deaths!V100</f>
        <v>16337</v>
      </c>
      <c r="D143" s="119">
        <f>Deaths!AR100</f>
        <v>13425</v>
      </c>
      <c r="E143" s="119">
        <f>Deaths!BN100</f>
        <v>29762</v>
      </c>
      <c r="F143" s="120">
        <f>Rates!V100</f>
        <v>264.45222999999999</v>
      </c>
      <c r="G143" s="120">
        <f>Rates!AR100</f>
        <v>150.07485</v>
      </c>
      <c r="H143" s="120">
        <f>Rates!BN100</f>
        <v>199.91587000000001</v>
      </c>
    </row>
    <row r="144" spans="2:8">
      <c r="B144" s="101">
        <v>1994</v>
      </c>
      <c r="C144" s="119">
        <f>Deaths!V101</f>
        <v>16515</v>
      </c>
      <c r="D144" s="119">
        <f>Deaths!AR101</f>
        <v>14060</v>
      </c>
      <c r="E144" s="119">
        <f>Deaths!BN101</f>
        <v>30575</v>
      </c>
      <c r="F144" s="120">
        <f>Rates!V101</f>
        <v>262.62049000000002</v>
      </c>
      <c r="G144" s="120">
        <f>Rates!AR101</f>
        <v>152.09466</v>
      </c>
      <c r="H144" s="120">
        <f>Rates!BN101</f>
        <v>200.25203999999999</v>
      </c>
    </row>
    <row r="145" spans="2:8">
      <c r="B145" s="101">
        <v>1995</v>
      </c>
      <c r="C145" s="119">
        <f>Deaths!V102</f>
        <v>16133</v>
      </c>
      <c r="D145" s="119">
        <f>Deaths!AR102</f>
        <v>13480</v>
      </c>
      <c r="E145" s="119">
        <f>Deaths!BN102</f>
        <v>29613</v>
      </c>
      <c r="F145" s="120">
        <f>Rates!V102</f>
        <v>249.01383000000001</v>
      </c>
      <c r="G145" s="120">
        <f>Rates!AR102</f>
        <v>141.05319</v>
      </c>
      <c r="H145" s="120">
        <f>Rates!BN102</f>
        <v>188.09329</v>
      </c>
    </row>
    <row r="146" spans="2:8">
      <c r="B146" s="101">
        <v>1996</v>
      </c>
      <c r="C146" s="119">
        <f>Deaths!V103</f>
        <v>16092</v>
      </c>
      <c r="D146" s="119">
        <f>Deaths!AR103</f>
        <v>13545</v>
      </c>
      <c r="E146" s="119">
        <f>Deaths!BN103</f>
        <v>29637</v>
      </c>
      <c r="F146" s="120">
        <f>Rates!V103</f>
        <v>241.43186</v>
      </c>
      <c r="G146" s="120">
        <f>Rates!AR103</f>
        <v>136.70048</v>
      </c>
      <c r="H146" s="120">
        <f>Rates!BN103</f>
        <v>182.39368999999999</v>
      </c>
    </row>
    <row r="147" spans="2:8">
      <c r="B147" s="101">
        <v>1997</v>
      </c>
      <c r="C147" s="119">
        <f>Deaths!V104</f>
        <v>15791</v>
      </c>
      <c r="D147" s="119">
        <f>Deaths!AR104</f>
        <v>13666</v>
      </c>
      <c r="E147" s="119">
        <f>Deaths!BN104</f>
        <v>29457</v>
      </c>
      <c r="F147" s="120">
        <f>Rates!V104</f>
        <v>229.87427</v>
      </c>
      <c r="G147" s="120">
        <f>Rates!AR104</f>
        <v>132.86957000000001</v>
      </c>
      <c r="H147" s="120">
        <f>Rates!BN104</f>
        <v>175.41297</v>
      </c>
    </row>
    <row r="148" spans="2:8">
      <c r="B148" s="101">
        <v>1998</v>
      </c>
      <c r="C148" s="119">
        <f>Deaths!V105</f>
        <v>15256</v>
      </c>
      <c r="D148" s="119">
        <f>Deaths!AR105</f>
        <v>13043</v>
      </c>
      <c r="E148" s="119">
        <f>Deaths!BN105</f>
        <v>28299</v>
      </c>
      <c r="F148" s="120">
        <f>Rates!V105</f>
        <v>214.93651</v>
      </c>
      <c r="G148" s="120">
        <f>Rates!AR105</f>
        <v>122.70401</v>
      </c>
      <c r="H148" s="120">
        <f>Rates!BN105</f>
        <v>163.27557999999999</v>
      </c>
    </row>
    <row r="149" spans="2:8">
      <c r="B149" s="101">
        <v>1999</v>
      </c>
      <c r="C149" s="119">
        <f>Deaths!V106</f>
        <v>14865</v>
      </c>
      <c r="D149" s="119">
        <f>Deaths!AR106</f>
        <v>12745</v>
      </c>
      <c r="E149" s="119">
        <f>Deaths!BN106</f>
        <v>27610</v>
      </c>
      <c r="F149" s="120">
        <f>Rates!V106</f>
        <v>203.12753000000001</v>
      </c>
      <c r="G149" s="120">
        <f>Rates!AR106</f>
        <v>115.48535</v>
      </c>
      <c r="H149" s="120">
        <f>Rates!BN106</f>
        <v>154.08385000000001</v>
      </c>
    </row>
    <row r="150" spans="2:8">
      <c r="B150" s="101">
        <v>2000</v>
      </c>
      <c r="C150" s="119">
        <f>Deaths!V107</f>
        <v>14052</v>
      </c>
      <c r="D150" s="119">
        <f>Deaths!AR107</f>
        <v>12470</v>
      </c>
      <c r="E150" s="119">
        <f>Deaths!BN107</f>
        <v>26522</v>
      </c>
      <c r="F150" s="120">
        <f>Rates!V107</f>
        <v>185.72416000000001</v>
      </c>
      <c r="G150" s="120">
        <f>Rates!AR107</f>
        <v>108.68473</v>
      </c>
      <c r="H150" s="120">
        <f>Rates!BN107</f>
        <v>142.79911000000001</v>
      </c>
    </row>
    <row r="151" spans="2:8">
      <c r="B151" s="101">
        <v>2001</v>
      </c>
      <c r="C151" s="119">
        <f>Deaths!V108</f>
        <v>13907</v>
      </c>
      <c r="D151" s="119">
        <f>Deaths!AR108</f>
        <v>12328</v>
      </c>
      <c r="E151" s="119">
        <f>Deaths!BN108</f>
        <v>26235</v>
      </c>
      <c r="F151" s="120">
        <f>Rates!V108</f>
        <v>176.94013000000001</v>
      </c>
      <c r="G151" s="120">
        <f>Rates!AR108</f>
        <v>103.15363000000001</v>
      </c>
      <c r="H151" s="120">
        <f>Rates!BN108</f>
        <v>136.03142</v>
      </c>
    </row>
    <row r="152" spans="2:8">
      <c r="B152" s="101">
        <v>2002</v>
      </c>
      <c r="C152" s="119">
        <f>Deaths!V109</f>
        <v>13856</v>
      </c>
      <c r="D152" s="119">
        <f>Deaths!AR109</f>
        <v>12210</v>
      </c>
      <c r="E152" s="119">
        <f>Deaths!BN109</f>
        <v>26066</v>
      </c>
      <c r="F152" s="120">
        <f>Rates!V109</f>
        <v>171.90072000000001</v>
      </c>
      <c r="G152" s="120">
        <f>Rates!AR109</f>
        <v>98.983248000000003</v>
      </c>
      <c r="H152" s="120">
        <f>Rates!BN109</f>
        <v>131.20849000000001</v>
      </c>
    </row>
    <row r="153" spans="2:8">
      <c r="B153" s="101">
        <v>2003</v>
      </c>
      <c r="C153" s="119">
        <f>Deaths!V110</f>
        <v>13535</v>
      </c>
      <c r="D153" s="119">
        <f>Deaths!AR110</f>
        <v>11906</v>
      </c>
      <c r="E153" s="119">
        <f>Deaths!BN110</f>
        <v>25441</v>
      </c>
      <c r="F153" s="120">
        <f>Rates!V110</f>
        <v>163.82308</v>
      </c>
      <c r="G153" s="120">
        <f>Rates!AR110</f>
        <v>94.059794999999994</v>
      </c>
      <c r="H153" s="120">
        <f>Rates!BN110</f>
        <v>124.88659</v>
      </c>
    </row>
    <row r="154" spans="2:8">
      <c r="B154" s="101">
        <v>2004</v>
      </c>
      <c r="C154" s="119">
        <f>Deaths!V111</f>
        <v>13152</v>
      </c>
      <c r="D154" s="119">
        <f>Deaths!AR111</f>
        <v>11426</v>
      </c>
      <c r="E154" s="119">
        <f>Deaths!BN111</f>
        <v>24578</v>
      </c>
      <c r="F154" s="120">
        <f>Rates!V111</f>
        <v>154.66370000000001</v>
      </c>
      <c r="G154" s="120">
        <f>Rates!AR111</f>
        <v>87.885424</v>
      </c>
      <c r="H154" s="120">
        <f>Rates!BN111</f>
        <v>117.70741</v>
      </c>
    </row>
    <row r="155" spans="2:8">
      <c r="B155" s="101">
        <v>2005</v>
      </c>
      <c r="C155" s="119">
        <f>Deaths!V112</f>
        <v>12433</v>
      </c>
      <c r="D155" s="119">
        <f>Deaths!AR112</f>
        <v>11137</v>
      </c>
      <c r="E155" s="119">
        <f>Deaths!BN112</f>
        <v>23570</v>
      </c>
      <c r="F155" s="120">
        <f>Rates!V112</f>
        <v>140.74784</v>
      </c>
      <c r="G155" s="120">
        <f>Rates!AR112</f>
        <v>82.659457000000003</v>
      </c>
      <c r="H155" s="120">
        <f>Rates!BN112</f>
        <v>108.97279</v>
      </c>
    </row>
    <row r="156" spans="2:8">
      <c r="B156" s="101">
        <v>2006</v>
      </c>
      <c r="C156" s="119">
        <f>Deaths!V113</f>
        <v>12286</v>
      </c>
      <c r="D156" s="119">
        <f>Deaths!AR113</f>
        <v>10846</v>
      </c>
      <c r="E156" s="119">
        <f>Deaths!BN113</f>
        <v>23132</v>
      </c>
      <c r="F156" s="120">
        <f>Rates!V113</f>
        <v>134.87987000000001</v>
      </c>
      <c r="G156" s="120">
        <f>Rates!AR113</f>
        <v>77.816077000000007</v>
      </c>
      <c r="H156" s="120">
        <f>Rates!BN113</f>
        <v>103.45813</v>
      </c>
    </row>
    <row r="157" spans="2:8">
      <c r="B157" s="101">
        <v>2007</v>
      </c>
      <c r="C157" s="119">
        <f>Deaths!V114</f>
        <v>12272</v>
      </c>
      <c r="D157" s="119">
        <f>Deaths!AR114</f>
        <v>10676</v>
      </c>
      <c r="E157" s="119">
        <f>Deaths!BN114</f>
        <v>22948</v>
      </c>
      <c r="F157" s="120">
        <f>Rates!V114</f>
        <v>129.32144</v>
      </c>
      <c r="G157" s="120">
        <f>Rates!AR114</f>
        <v>73.798759000000004</v>
      </c>
      <c r="H157" s="120">
        <f>Rates!BN114</f>
        <v>99.013863999999998</v>
      </c>
    </row>
    <row r="158" spans="2:8">
      <c r="B158" s="101">
        <v>2008</v>
      </c>
      <c r="C158" s="119">
        <f>Deaths!V115</f>
        <v>12556</v>
      </c>
      <c r="D158" s="119">
        <f>Deaths!AR115</f>
        <v>11270</v>
      </c>
      <c r="E158" s="119">
        <f>Deaths!BN115</f>
        <v>23826</v>
      </c>
      <c r="F158" s="120">
        <f>Rates!V115</f>
        <v>128.21171000000001</v>
      </c>
      <c r="G158" s="120">
        <f>Rates!AR115</f>
        <v>75.668432999999993</v>
      </c>
      <c r="H158" s="120">
        <f>Rates!BN115</f>
        <v>99.452483000000001</v>
      </c>
    </row>
    <row r="159" spans="2:8">
      <c r="B159" s="101">
        <v>2009</v>
      </c>
      <c r="C159" s="119">
        <f>Deaths!V116</f>
        <v>12102</v>
      </c>
      <c r="D159" s="119">
        <f>Deaths!AR116</f>
        <v>10498</v>
      </c>
      <c r="E159" s="119">
        <f>Deaths!BN116</f>
        <v>22600</v>
      </c>
      <c r="F159" s="120">
        <f>Rates!V116</f>
        <v>119.39035</v>
      </c>
      <c r="G159" s="120">
        <f>Rates!AR116</f>
        <v>68.302503000000002</v>
      </c>
      <c r="H159" s="120">
        <f>Rates!BN116</f>
        <v>91.466492000000002</v>
      </c>
    </row>
    <row r="160" spans="2:8">
      <c r="B160" s="101">
        <v>2010</v>
      </c>
      <c r="C160" s="119">
        <f>Deaths!V117</f>
        <v>11708</v>
      </c>
      <c r="D160" s="119">
        <f>Deaths!AR117</f>
        <v>9986</v>
      </c>
      <c r="E160" s="119">
        <f>Deaths!BN117</f>
        <v>21694</v>
      </c>
      <c r="F160" s="120">
        <f>Rates!V117</f>
        <v>111.41197</v>
      </c>
      <c r="G160" s="120">
        <f>Rates!AR117</f>
        <v>62.721077000000001</v>
      </c>
      <c r="H160" s="120">
        <f>Rates!BN117</f>
        <v>84.709599999999995</v>
      </c>
    </row>
    <row r="161" spans="2:8">
      <c r="B161" s="101">
        <v>2011</v>
      </c>
      <c r="C161" s="119">
        <f>Deaths!V118</f>
        <v>11740</v>
      </c>
      <c r="D161" s="119">
        <f>Deaths!AR118</f>
        <v>9785</v>
      </c>
      <c r="E161" s="119">
        <f>Deaths!BN118</f>
        <v>21525</v>
      </c>
      <c r="F161" s="120">
        <f>Rates!V118</f>
        <v>107.58046</v>
      </c>
      <c r="G161" s="120">
        <f>Rates!AR118</f>
        <v>59.319538000000001</v>
      </c>
      <c r="H161" s="120">
        <f>Rates!BN118</f>
        <v>81.240020999999999</v>
      </c>
    </row>
    <row r="162" spans="2:8">
      <c r="B162" s="112">
        <f>IF($D$8&gt;=2012,2012,"")</f>
        <v>2012</v>
      </c>
      <c r="C162" s="119">
        <f>Deaths!V119</f>
        <v>10954</v>
      </c>
      <c r="D162" s="119">
        <f>Deaths!AR119</f>
        <v>9154</v>
      </c>
      <c r="E162" s="119">
        <f>Deaths!BN119</f>
        <v>20108</v>
      </c>
      <c r="F162" s="120">
        <f>Rates!V119</f>
        <v>96.907296000000002</v>
      </c>
      <c r="G162" s="120">
        <f>Rates!AR119</f>
        <v>53.829554999999999</v>
      </c>
      <c r="H162" s="120">
        <f>Rates!BN119</f>
        <v>73.515237999999997</v>
      </c>
    </row>
    <row r="163" spans="2:8">
      <c r="B163" s="112">
        <f>IF($D$8&gt;=2013,2013,"")</f>
        <v>2013</v>
      </c>
      <c r="C163" s="119">
        <f>Deaths!V120</f>
        <v>11083</v>
      </c>
      <c r="D163" s="119">
        <f>Deaths!AR120</f>
        <v>8775</v>
      </c>
      <c r="E163" s="119">
        <f>Deaths!BN120</f>
        <v>19858</v>
      </c>
      <c r="F163" s="120">
        <f>Rates!V120</f>
        <v>94.449696000000003</v>
      </c>
      <c r="G163" s="120">
        <f>Rates!AR120</f>
        <v>50.294179</v>
      </c>
      <c r="H163" s="120">
        <f>Rates!BN120</f>
        <v>70.452640000000002</v>
      </c>
    </row>
    <row r="164" spans="2:8">
      <c r="B164" s="112">
        <f>IF($D$8&gt;=2014,2014,"")</f>
        <v>2014</v>
      </c>
      <c r="C164" s="119">
        <f>Deaths!V121</f>
        <v>11138</v>
      </c>
      <c r="D164" s="119">
        <f>Deaths!AR121</f>
        <v>9131</v>
      </c>
      <c r="E164" s="119">
        <f>Deaths!BN121</f>
        <v>20269</v>
      </c>
      <c r="F164" s="120">
        <f>Rates!V121</f>
        <v>91.758685999999997</v>
      </c>
      <c r="G164" s="120">
        <f>Rates!AR121</f>
        <v>51.150627</v>
      </c>
      <c r="H164" s="120">
        <f>Rates!BN121</f>
        <v>69.944427000000005</v>
      </c>
    </row>
    <row r="165" spans="2:8">
      <c r="B165" s="112">
        <f>IF($D$8&gt;=2015,2015,"")</f>
        <v>2015</v>
      </c>
      <c r="C165" s="119">
        <f>Deaths!V122</f>
        <v>11184</v>
      </c>
      <c r="D165" s="119">
        <f>Deaths!AR122</f>
        <v>8742</v>
      </c>
      <c r="E165" s="119">
        <f>Deaths!BN122</f>
        <v>19926</v>
      </c>
      <c r="F165" s="120">
        <f>Rates!V122</f>
        <v>89.367327000000003</v>
      </c>
      <c r="G165" s="120">
        <f>Rates!AR122</f>
        <v>47.982427000000001</v>
      </c>
      <c r="H165" s="120">
        <f>Rates!BN122</f>
        <v>67.034092999999999</v>
      </c>
    </row>
    <row r="166" spans="2:8">
      <c r="B166" s="112">
        <f>IF($D$8&gt;=2016,2016,"")</f>
        <v>2016</v>
      </c>
      <c r="C166" s="119">
        <f>Deaths!V123</f>
        <v>11063</v>
      </c>
      <c r="D166" s="119">
        <f>Deaths!AR123</f>
        <v>8291</v>
      </c>
      <c r="E166" s="119">
        <f>Deaths!BN123</f>
        <v>19354</v>
      </c>
      <c r="F166" s="120">
        <f>Rates!V123</f>
        <v>85.500032000000004</v>
      </c>
      <c r="G166" s="120">
        <f>Rates!AR123</f>
        <v>44.632883</v>
      </c>
      <c r="H166" s="120">
        <f>Rates!BN123</f>
        <v>63.380656999999999</v>
      </c>
    </row>
    <row r="167" spans="2:8">
      <c r="B167" s="112">
        <f>IF($D$8&gt;=2017,2017,"")</f>
        <v>2017</v>
      </c>
      <c r="C167" s="119">
        <f>Deaths!V124</f>
        <v>10842</v>
      </c>
      <c r="D167" s="119">
        <f>Deaths!AR124</f>
        <v>8201</v>
      </c>
      <c r="E167" s="119">
        <f>Deaths!BN124</f>
        <v>19043</v>
      </c>
      <c r="F167" s="120">
        <f>Rates!V124</f>
        <v>81.389914000000005</v>
      </c>
      <c r="G167" s="120">
        <f>Rates!AR124</f>
        <v>43.404792999999998</v>
      </c>
      <c r="H167" s="120">
        <f>Rates!BN124</f>
        <v>61.01831</v>
      </c>
    </row>
    <row r="168" spans="2:8">
      <c r="B168" s="112">
        <f>IF($D$8&gt;=2018,2018,"")</f>
        <v>2018</v>
      </c>
      <c r="C168" s="119">
        <f>Deaths!V125</f>
        <v>10665</v>
      </c>
      <c r="D168" s="119">
        <f>Deaths!AR125</f>
        <v>7418</v>
      </c>
      <c r="E168" s="119">
        <f>Deaths!BN125</f>
        <v>18083</v>
      </c>
      <c r="F168" s="120">
        <f>Rates!V125</f>
        <v>77.682232999999997</v>
      </c>
      <c r="G168" s="120">
        <f>Rates!AR125</f>
        <v>38.748271000000003</v>
      </c>
      <c r="H168" s="120">
        <f>Rates!BN125</f>
        <v>56.682853000000001</v>
      </c>
    </row>
    <row r="169" spans="2:8">
      <c r="B169" s="112">
        <f>IF($D$8&gt;=2019,2019,"")</f>
        <v>2019</v>
      </c>
      <c r="C169" s="119">
        <f>Deaths!V126</f>
        <v>10633</v>
      </c>
      <c r="D169" s="119">
        <f>Deaths!AR126</f>
        <v>7368</v>
      </c>
      <c r="E169" s="119">
        <f>Deaths!BN126</f>
        <v>18001</v>
      </c>
      <c r="F169" s="120">
        <f>Rates!V126</f>
        <v>75.121864000000002</v>
      </c>
      <c r="G169" s="120">
        <f>Rates!AR126</f>
        <v>37.698197999999998</v>
      </c>
      <c r="H169" s="120">
        <f>Rates!BN126</f>
        <v>55.050797000000003</v>
      </c>
    </row>
    <row r="170" spans="2:8">
      <c r="B170" s="112">
        <f>IF($D$8&gt;=2020,2020,"")</f>
        <v>2020</v>
      </c>
      <c r="C170" s="119">
        <f>Deaths!V127</f>
        <v>10187</v>
      </c>
      <c r="D170" s="119">
        <f>Deaths!AR127</f>
        <v>6620</v>
      </c>
      <c r="E170" s="119">
        <f>Deaths!BN127</f>
        <v>16807</v>
      </c>
      <c r="F170" s="120">
        <f>Rates!V127</f>
        <v>69.606880000000004</v>
      </c>
      <c r="G170" s="120">
        <f>Rates!AR127</f>
        <v>32.971524000000002</v>
      </c>
      <c r="H170" s="120">
        <f>Rates!BN127</f>
        <v>49.962166000000003</v>
      </c>
    </row>
    <row r="171" spans="2:8">
      <c r="B171" s="112">
        <f>IF($D$8&gt;=2021,2021,"")</f>
        <v>2021</v>
      </c>
      <c r="C171" s="119">
        <f>Deaths!V128</f>
        <v>10442</v>
      </c>
      <c r="D171" s="119">
        <f>Deaths!AR128</f>
        <v>6977</v>
      </c>
      <c r="E171" s="119">
        <f>Deaths!BN128</f>
        <v>17419</v>
      </c>
      <c r="F171" s="120">
        <f>Rates!V128</f>
        <v>69.113973999999999</v>
      </c>
      <c r="G171" s="120">
        <f>Rates!AR128</f>
        <v>33.905608000000001</v>
      </c>
      <c r="H171" s="120">
        <f>Rates!BN128</f>
        <v>50.277078000000003</v>
      </c>
    </row>
    <row r="172" spans="2:8">
      <c r="B172" s="112">
        <f>IF($D$8&gt;=2022,2022,"")</f>
        <v>2022</v>
      </c>
      <c r="C172" s="119">
        <f>Deaths!V129</f>
        <v>11303</v>
      </c>
      <c r="D172" s="119">
        <f>Deaths!AR129</f>
        <v>7340</v>
      </c>
      <c r="E172" s="119">
        <f>Deaths!BN129</f>
        <v>18643</v>
      </c>
      <c r="F172" s="120">
        <f>Rates!V129</f>
        <v>72.432199999999995</v>
      </c>
      <c r="G172" s="120">
        <f>Rates!AR129</f>
        <v>35.035187999999998</v>
      </c>
      <c r="H172" s="120">
        <f>Rates!BN129</f>
        <v>52.436742000000002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1940</v>
      </c>
      <c r="D184" s="28"/>
      <c r="E184" s="49" t="s">
        <v>71</v>
      </c>
      <c r="F184" s="125">
        <f>INDEX($B$57:$H$175,MATCH($C$184,$B$57:$B$175,0),5)</f>
        <v>136.59531000000001</v>
      </c>
      <c r="G184" s="125">
        <f>INDEX($B$57:$H$175,MATCH($C$184,$B$57:$B$175,0),6)</f>
        <v>63.810234999999999</v>
      </c>
      <c r="H184" s="125">
        <f>INDEX($B$57:$H$175,MATCH($C$184,$B$57:$B$175,0),7)</f>
        <v>98.993735999999998</v>
      </c>
    </row>
    <row r="185" spans="2:8">
      <c r="B185" s="49" t="s">
        <v>67</v>
      </c>
      <c r="C185" s="124">
        <f>'Interactive summary tables'!$G$10</f>
        <v>2022</v>
      </c>
      <c r="D185" s="28"/>
      <c r="E185" s="49" t="s">
        <v>72</v>
      </c>
      <c r="F185" s="125">
        <f>INDEX($B$57:$H$175,MATCH($C$185,$B$57:$B$175,0),5)</f>
        <v>72.432199999999995</v>
      </c>
      <c r="G185" s="125">
        <f>INDEX($B$57:$H$175,MATCH($C$185,$B$57:$B$175,0),6)</f>
        <v>35.035187999999998</v>
      </c>
      <c r="H185" s="125">
        <f>INDEX($B$57:$H$175,MATCH($C$185,$B$57:$B$175,0),7)</f>
        <v>52.436742000000002</v>
      </c>
    </row>
    <row r="186" spans="2:8">
      <c r="B186" s="48"/>
      <c r="C186" s="124"/>
      <c r="D186" s="28"/>
      <c r="E186" s="49" t="s">
        <v>74</v>
      </c>
      <c r="F186" s="126">
        <f>IF(F$184="—","–",IF($C$185&lt;=$C$184,"–",(F$185-F$184)/F$184))</f>
        <v>-0.46973142782135063</v>
      </c>
      <c r="G186" s="126">
        <f>IF(G$184="—","–",IF($C$185&lt;=$C$184,"–",(G$185-G$184)/G$184))</f>
        <v>-0.45094720306233005</v>
      </c>
      <c r="H186" s="126">
        <f>IF(H$184="—","–",IF($C$185&lt;=$C$184,"–",(H$185-H$184)/H$184))</f>
        <v>-0.47030242398367506</v>
      </c>
    </row>
    <row r="187" spans="2:8">
      <c r="B187" s="49" t="s">
        <v>76</v>
      </c>
      <c r="C187" s="124">
        <f>$C$185-$C$184</f>
        <v>82</v>
      </c>
      <c r="D187" s="28"/>
      <c r="E187" s="49" t="s">
        <v>73</v>
      </c>
      <c r="F187" s="126">
        <f>IF(F$184="—","–",IF($C$185&lt;=$C$184,"–",((F$185/F$184)^(1/($C$185-$C$184))-1)))</f>
        <v>-7.706392082514002E-3</v>
      </c>
      <c r="G187" s="126">
        <f>IF(G$184="—","–",IF($C$185&lt;=$C$184,"–",((G$185/G$184)^(1/($C$185-$C$184))-1)))</f>
        <v>-7.2850499600644048E-3</v>
      </c>
      <c r="H187" s="126">
        <f>IF(H$184="—","–",IF($C$185&lt;=$C$184,"-",((H$185/H$184)^(1/($C$185-$C$184))-1)))</f>
        <v>-7.7194295944723601E-3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1940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Coronary heart disease (ICD-10 I20–I25) in Australia, 1940–2022.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Coronary heart disease (ICD-10 I20–I25) in Australia, 1940–2022.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1940</v>
      </c>
      <c r="D207" s="17" t="s">
        <v>26</v>
      </c>
      <c r="E207" s="17" t="s">
        <v>86</v>
      </c>
      <c r="F207" s="136" t="str">
        <f ca="1">CELL("address",INDEX(Deaths!$C$7:$T$132,MATCH($C$207,Deaths!$B$7:$B$132,0),MATCH($C$210,Deaths!$C$6:$T$6,0)))</f>
        <v>'[AIHW-PHE-229-GRIM0909.xlsx]Deaths'!$C$47</v>
      </c>
      <c r="G207" s="136" t="str">
        <f ca="1">CELL("address",INDEX(Deaths!$Y$7:$AP$132,MATCH($C$207,Deaths!$B$7:$B$132,0),MATCH($C$210,Deaths!$Y$6:$AP$6,0)))</f>
        <v>'[AIHW-PHE-229-GRIM0909.xlsx]Deaths'!$Y$47</v>
      </c>
      <c r="H207" s="136" t="str">
        <f ca="1">CELL("address",INDEX(Deaths!$AU$7:$BL$132,MATCH($C$207,Deaths!$B$7:$B$132,0),MATCH($C$210,Deaths!$AU$6:$BL$6,0)))</f>
        <v>'[AIHW-PHE-229-GRIM0909.xlsx]Deaths'!$AU$47</v>
      </c>
    </row>
    <row r="208" spans="2:8">
      <c r="B208" s="53" t="s">
        <v>67</v>
      </c>
      <c r="C208" s="135">
        <f>'Interactive summary tables'!$E$34</f>
        <v>2022</v>
      </c>
      <c r="D208" s="17"/>
      <c r="E208" s="17" t="s">
        <v>87</v>
      </c>
      <c r="F208" s="136" t="str">
        <f ca="1">CELL("address",INDEX(Deaths!$C$7:$T$132,MATCH($C$208,Deaths!$B$7:$B$132,0),MATCH($C$211,Deaths!$C$6:$T$6,0)))</f>
        <v>'[AIHW-PHE-229-GRIM0909.xlsx]Deaths'!$T$129</v>
      </c>
      <c r="G208" s="136" t="str">
        <f ca="1">CELL("address",INDEX(Deaths!$Y$7:$AP$132,MATCH($C$208,Deaths!$B$7:$B$132,0),MATCH($C$211,Deaths!$Y$6:$AP$6,0)))</f>
        <v>'[AIHW-PHE-229-GRIM0909.xlsx]Deaths'!$AP$129</v>
      </c>
      <c r="H208" s="136" t="str">
        <f ca="1">CELL("address",INDEX(Deaths!$AU$7:$BL$132,MATCH($C$208,Deaths!$B$7:$B$132,0),MATCH($C$211,Deaths!$AU$6:$BL$6,0)))</f>
        <v>'[AIHW-PHE-229-GRIM0909.xlsx]Deaths'!$BL$129</v>
      </c>
    </row>
    <row r="209" spans="2:8">
      <c r="B209" s="53"/>
      <c r="C209" s="135"/>
      <c r="D209" s="17"/>
      <c r="E209" s="17" t="s">
        <v>93</v>
      </c>
      <c r="F209" s="137">
        <f ca="1">SUM(INDIRECT(F$207,1):INDIRECT(F$208,1))</f>
        <v>1128925</v>
      </c>
      <c r="G209" s="138">
        <f ca="1">SUM(INDIRECT(G$207,1):INDIRECT(G$208,1))</f>
        <v>802211</v>
      </c>
      <c r="H209" s="138">
        <f ca="1">SUM(INDIRECT(H$207,1):INDIRECT(H$208,1))</f>
        <v>1931136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'[AIHW-PHE-229-GRIM0909.xlsx]Populations'!$D$56</v>
      </c>
      <c r="G211" s="136" t="str">
        <f ca="1">CELL("address",INDEX(Populations!$Y$16:$AP$141,MATCH($C$207,Populations!$C$16:$C$141,0),MATCH($C$210,Populations!$Y$15:$AP$15,0)))</f>
        <v>'[AIHW-PHE-229-GRIM0909.xlsx]Populations'!$Y$56</v>
      </c>
      <c r="H211" s="136" t="str">
        <f ca="1">CELL("address",INDEX(Populations!$AT$16:$BK$141,MATCH($C$207,Populations!$C$16:$C$141,0),MATCH($C$210,Populations!$AT$15:$BK$15,0)))</f>
        <v>'[AIHW-PHE-229-GRIM0909.xlsx]Populations'!$AT$56</v>
      </c>
    </row>
    <row r="212" spans="2:8">
      <c r="B212" s="53"/>
      <c r="C212" s="17"/>
      <c r="D212" s="17"/>
      <c r="E212" s="17" t="s">
        <v>87</v>
      </c>
      <c r="F212" s="136" t="str">
        <f ca="1">CELL("address",INDEX(Populations!$D$16:$U$141,MATCH($C$208,Populations!$C$16:$C$141,0),MATCH($C$211,Populations!$D$15:$U$15,0)))</f>
        <v>'[AIHW-PHE-229-GRIM0909.xlsx]Populations'!$U$138</v>
      </c>
      <c r="G212" s="136" t="str">
        <f ca="1">CELL("address",INDEX(Populations!$Y$16:$AP$141,MATCH($C$208,Populations!$C$16:$C$141,0),MATCH($C$211,Populations!$Y$15:$AP$15,0)))</f>
        <v>'[AIHW-PHE-229-GRIM0909.xlsx]Populations'!$AP$138</v>
      </c>
      <c r="H212" s="136" t="str">
        <f ca="1">CELL("address",INDEX(Populations!$AT$16:$BK$141,MATCH($C$208,Populations!$C$16:$C$141,0),MATCH($C$211,Populations!$AT$15:$BK$15,0)))</f>
        <v>'[AIHW-PHE-229-GRIM0909.xlsx]Populations'!$BK$138</v>
      </c>
    </row>
    <row r="213" spans="2:8">
      <c r="B213" s="53" t="s">
        <v>91</v>
      </c>
      <c r="C213" s="135">
        <f>INDEX($G$11:$G$28,MATCH($C$210,$F$11:$F$28,0))</f>
        <v>1</v>
      </c>
      <c r="D213" s="17"/>
      <c r="E213" s="17" t="s">
        <v>94</v>
      </c>
      <c r="F213" s="137">
        <f ca="1">SUM(INDIRECT(F$211,1):INDIRECT(F$212,1))</f>
        <v>632685136</v>
      </c>
      <c r="G213" s="138">
        <f ca="1">SUM(INDIRECT(G$211,1):INDIRECT(G$212,1))</f>
        <v>634405066</v>
      </c>
      <c r="H213" s="138">
        <f ca="1">SUM(INDIRECT(H$211,1):INDIRECT(H$212,1))</f>
        <v>1267090202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178.43393747755124</v>
      </c>
      <c r="G215" s="140">
        <f t="shared" ref="G215:H215" ca="1" si="2">IF($C$208&lt;$C$207,"-",IF($C$214&lt;$C$213,"-",G$209/G$213*100000))</f>
        <v>126.45091330339409</v>
      </c>
      <c r="H215" s="140">
        <f t="shared" ca="1" si="2"/>
        <v>152.40714488612232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1940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Coronary heart disease (ICD-10 I20–I25) in Australia, 1940–2022,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Coronary heart disease (ICD-10 I20–I25) in Australia, 1940,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Coronary heart disease (ICD-10 I20–I25) in Australia, 1940–2022,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Coronary heart disease (ICD-10 I20–I25) in Australia, 1940,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Coronary heart disease (ICD-10 I20–I25) in Australia, 1940–2022,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9aaac7e-fa47-45c8-98ee-9850774078c3"/>
    <ds:schemaRef ds:uri="http://www.w3.org/XML/1998/namespace"/>
  </ds:schemaRefs>
</ds:datastoreItem>
</file>

<file path=customXml/itemProps2.xml><?xml version="1.0" encoding="utf-8"?>
<ds:datastoreItem xmlns:ds="http://schemas.openxmlformats.org/officeDocument/2006/customXml" ds:itemID="{71EAB9E0-4285-4A31-A36F-DBA5C8C59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Coronary heart disease</dc:title>
  <dc:creator>AIHW</dc:creator>
  <cp:lastPrinted>2014-12-22T03:15:21Z</cp:lastPrinted>
  <dcterms:created xsi:type="dcterms:W3CDTF">2013-06-20T00:40:38Z</dcterms:created>
  <dcterms:modified xsi:type="dcterms:W3CDTF">2024-05-11T04:14:33Z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